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<sst xmlns="http://schemas.openxmlformats.org/spreadsheetml/2006/main" count="337" uniqueCount="237">
  <si>
    <t>Załącznik Nr 1</t>
  </si>
  <si>
    <t>PLAN DOCHODÓW 2003 rok</t>
  </si>
  <si>
    <t xml:space="preserve">DZIAŁ </t>
  </si>
  <si>
    <t>Rozdział</t>
  </si>
  <si>
    <t>§</t>
  </si>
  <si>
    <t>Zmiany
26.04.01</t>
  </si>
  <si>
    <t>Plan po
zmianach</t>
  </si>
  <si>
    <t>Zmiany</t>
  </si>
  <si>
    <t>Plan po</t>
  </si>
  <si>
    <t>Wykonanie</t>
  </si>
  <si>
    <t xml:space="preserve">Wykonanie </t>
  </si>
  <si>
    <t xml:space="preserve">Plan </t>
  </si>
  <si>
    <t>PLAN</t>
  </si>
  <si>
    <t>28.05.2001</t>
  </si>
  <si>
    <t>zmianach</t>
  </si>
  <si>
    <t>28.06.2001</t>
  </si>
  <si>
    <t>30.06.2001</t>
  </si>
  <si>
    <t>w %</t>
  </si>
  <si>
    <t>30.08.2001</t>
  </si>
  <si>
    <t>27.09.01</t>
  </si>
  <si>
    <t>2002r.</t>
  </si>
  <si>
    <t>28.02.2002</t>
  </si>
  <si>
    <t>28.03.2002</t>
  </si>
  <si>
    <t>25.04.2002</t>
  </si>
  <si>
    <t>2003r.</t>
  </si>
  <si>
    <t>13.02.2003</t>
  </si>
  <si>
    <t xml:space="preserve"> zmianach</t>
  </si>
  <si>
    <t>27.03.2003</t>
  </si>
  <si>
    <t>24.04.2003</t>
  </si>
  <si>
    <t>26.06.2003</t>
  </si>
  <si>
    <t>010</t>
  </si>
  <si>
    <t>01005</t>
  </si>
  <si>
    <t>Rolnictwo</t>
  </si>
  <si>
    <t>Prace geodezyjno - urządzeniowe</t>
  </si>
  <si>
    <t>dotacje celowe na zadania</t>
  </si>
  <si>
    <t>50 000</t>
  </si>
  <si>
    <t>i Łowiectwo</t>
  </si>
  <si>
    <t>na potrzeby rolnictwa</t>
  </si>
  <si>
    <t>z zakresu administr. rządowej</t>
  </si>
  <si>
    <t>020</t>
  </si>
  <si>
    <t>02002</t>
  </si>
  <si>
    <t>Leśnictwo</t>
  </si>
  <si>
    <t>Nadzór nad gospodarką leśna</t>
  </si>
  <si>
    <t>Dotacje celowe na realizację</t>
  </si>
  <si>
    <t>15 000</t>
  </si>
  <si>
    <t>zadań własnych powiatu</t>
  </si>
  <si>
    <t>Transport</t>
  </si>
  <si>
    <t>Drogi publiczne powiatowe</t>
  </si>
  <si>
    <t>środki na dofinans.własnych</t>
  </si>
  <si>
    <t>i łączność</t>
  </si>
  <si>
    <t>inwestycji pozysk. z innych</t>
  </si>
  <si>
    <t>żródeł</t>
  </si>
  <si>
    <t>5 500
-20 000</t>
  </si>
  <si>
    <t xml:space="preserve">dotacje celowe otrzymane z gminy </t>
  </si>
  <si>
    <t>na inwest.i zakupy inw. realizow.</t>
  </si>
  <si>
    <t>przez powiat na podst. poroz. jst</t>
  </si>
  <si>
    <t>084</t>
  </si>
  <si>
    <t xml:space="preserve">Transport </t>
  </si>
  <si>
    <t>Wpływy ze sprzedaży wyrobów</t>
  </si>
  <si>
    <t xml:space="preserve">i łączność </t>
  </si>
  <si>
    <t>i składników majątkowych</t>
  </si>
  <si>
    <t>700</t>
  </si>
  <si>
    <t>70005</t>
  </si>
  <si>
    <t>047</t>
  </si>
  <si>
    <t>Gospodarka</t>
  </si>
  <si>
    <t xml:space="preserve">Gospodarka gruntami </t>
  </si>
  <si>
    <t>Wpływy z opłat za zarząd i</t>
  </si>
  <si>
    <t>30 000</t>
  </si>
  <si>
    <t>mieszkaniowa</t>
  </si>
  <si>
    <t xml:space="preserve">i nieruchomościami </t>
  </si>
  <si>
    <t>użytkow.wieczyste nieruch.</t>
  </si>
  <si>
    <t>075</t>
  </si>
  <si>
    <t>Dochody z najmu i dzierżawy</t>
  </si>
  <si>
    <t>380 000</t>
  </si>
  <si>
    <t>składników majątkowych</t>
  </si>
  <si>
    <t xml:space="preserve">wpływy ze sprzedaży wyrobów </t>
  </si>
  <si>
    <t xml:space="preserve">Dotacje celowe na zadania </t>
  </si>
  <si>
    <t>1 060 000</t>
  </si>
  <si>
    <t>710</t>
  </si>
  <si>
    <t>71013</t>
  </si>
  <si>
    <t>Działalność</t>
  </si>
  <si>
    <t>Prace geodezyjne i kartograf.</t>
  </si>
  <si>
    <t>80 000</t>
  </si>
  <si>
    <t xml:space="preserve">                </t>
  </si>
  <si>
    <t>usługowa</t>
  </si>
  <si>
    <t>nieinwestycyjne</t>
  </si>
  <si>
    <t>71014</t>
  </si>
  <si>
    <t>Opracowania geodezyjne</t>
  </si>
  <si>
    <t>70 000</t>
  </si>
  <si>
    <t>i kartograficzne</t>
  </si>
  <si>
    <t>71015</t>
  </si>
  <si>
    <t xml:space="preserve">Nadzór budowlany </t>
  </si>
  <si>
    <t>85 000</t>
  </si>
  <si>
    <t>235 000</t>
  </si>
  <si>
    <t xml:space="preserve">Administracja </t>
  </si>
  <si>
    <t>Urzędy wojewódzkie</t>
  </si>
  <si>
    <t>126 816</t>
  </si>
  <si>
    <t>publiczna</t>
  </si>
  <si>
    <t>bieżące realizowane przez</t>
  </si>
  <si>
    <t xml:space="preserve">powiat na pod. porozumień z </t>
  </si>
  <si>
    <t>organami administ.rządowej</t>
  </si>
  <si>
    <t>75020</t>
  </si>
  <si>
    <t>042</t>
  </si>
  <si>
    <t>Starostwa powiatowe</t>
  </si>
  <si>
    <t>Wpływy z opłaty komunikac.</t>
  </si>
  <si>
    <t>1 200 000</t>
  </si>
  <si>
    <t>069</t>
  </si>
  <si>
    <t>Wpływy z różnych opłat</t>
  </si>
  <si>
    <t>097</t>
  </si>
  <si>
    <t>Wpływy z różnych dochodów</t>
  </si>
  <si>
    <t>75045</t>
  </si>
  <si>
    <t>Komisje poborowe</t>
  </si>
  <si>
    <t>22 000</t>
  </si>
  <si>
    <t>1 348 816</t>
  </si>
  <si>
    <t>75411</t>
  </si>
  <si>
    <t>Bezpieczeństwo</t>
  </si>
  <si>
    <t>Komendy powiatowe</t>
  </si>
  <si>
    <t>1 603 964</t>
  </si>
  <si>
    <t>publiczne i ochrona</t>
  </si>
  <si>
    <t>Państwowej Straży Pożarnej</t>
  </si>
  <si>
    <t>przeciwpożarowa</t>
  </si>
  <si>
    <t xml:space="preserve">dotacje celowe otrzymane z </t>
  </si>
  <si>
    <t>gminy na zadania realizowane</t>
  </si>
  <si>
    <t>na podst.porozumień między jst</t>
  </si>
  <si>
    <t>Dotacje celowe na inwestycje</t>
  </si>
  <si>
    <t>300 000</t>
  </si>
  <si>
    <t>realizowane przez powiat</t>
  </si>
  <si>
    <t>Obrona cywilna</t>
  </si>
  <si>
    <t>7 969 964</t>
  </si>
  <si>
    <t>001</t>
  </si>
  <si>
    <t xml:space="preserve">Dochody od osób </t>
  </si>
  <si>
    <t xml:space="preserve">Udziały powiatów </t>
  </si>
  <si>
    <t xml:space="preserve">podatek dochodowy </t>
  </si>
  <si>
    <t>1 023 047</t>
  </si>
  <si>
    <t>prawnych , od osób</t>
  </si>
  <si>
    <t>w podatkach</t>
  </si>
  <si>
    <t>od osób fizycznych</t>
  </si>
  <si>
    <t>fizycznych i od innych</t>
  </si>
  <si>
    <t>stanowiących dochód</t>
  </si>
  <si>
    <t>jednostek</t>
  </si>
  <si>
    <t>budżetu państwa</t>
  </si>
  <si>
    <t>Różne rozliczenia</t>
  </si>
  <si>
    <t xml:space="preserve">Część oświatowa </t>
  </si>
  <si>
    <t xml:space="preserve">subwencje ogólne </t>
  </si>
  <si>
    <t>10 084 261</t>
  </si>
  <si>
    <t>subwencji ogólnej</t>
  </si>
  <si>
    <t>ogólnej dla</t>
  </si>
  <si>
    <t>z budżetu państwa</t>
  </si>
  <si>
    <t>jedn. samorząd.terytorial.</t>
  </si>
  <si>
    <t xml:space="preserve">Część wyrównawcza </t>
  </si>
  <si>
    <t>subwencje ogólne</t>
  </si>
  <si>
    <t>590 719</t>
  </si>
  <si>
    <t>subwencji ogólnej dla</t>
  </si>
  <si>
    <t>powiatów</t>
  </si>
  <si>
    <t xml:space="preserve">Część drogowa </t>
  </si>
  <si>
    <t>2 493 200</t>
  </si>
  <si>
    <t xml:space="preserve">z budżetu państwa </t>
  </si>
  <si>
    <t>dla powiatów</t>
  </si>
  <si>
    <t>75814</t>
  </si>
  <si>
    <t>092</t>
  </si>
  <si>
    <t>Różne rozliczenia finansowe</t>
  </si>
  <si>
    <t xml:space="preserve">Pozostałe odsetki </t>
  </si>
  <si>
    <t>200 000</t>
  </si>
  <si>
    <t>Dział 758-suma</t>
  </si>
  <si>
    <t>13 368 180</t>
  </si>
  <si>
    <t>Oświata</t>
  </si>
  <si>
    <t>Pozostała działalność</t>
  </si>
  <si>
    <t>i wychowanie</t>
  </si>
  <si>
    <t>Szkoły zawodowe</t>
  </si>
  <si>
    <t xml:space="preserve">Dotacje celowe otrzym. z gminy </t>
  </si>
  <si>
    <t xml:space="preserve">na inwestyc. i zakupy inwest. </t>
  </si>
  <si>
    <t xml:space="preserve">realiz.na podst.poroz. z jst </t>
  </si>
  <si>
    <t>Dział 801-suma</t>
  </si>
  <si>
    <t>100 000</t>
  </si>
  <si>
    <t>Ochrona zdrowia</t>
  </si>
  <si>
    <t>Szpitale ogólne</t>
  </si>
  <si>
    <t>dotacje celowe otrzym. z budżetu</t>
  </si>
  <si>
    <t>państwa na realiz. inwest.i zakup.</t>
  </si>
  <si>
    <t>inwest.własnych powiatu</t>
  </si>
  <si>
    <t>85156</t>
  </si>
  <si>
    <t xml:space="preserve">Składki na ubezpieczenia </t>
  </si>
  <si>
    <t>Dotacje celowe na zadania</t>
  </si>
  <si>
    <t>0</t>
  </si>
  <si>
    <t>zdrowotne oraz świadczenia dla</t>
  </si>
  <si>
    <t>osób nie objętych obowiązkiem</t>
  </si>
  <si>
    <t>ubezpieczenia zdrowotnego</t>
  </si>
  <si>
    <t>514 000</t>
  </si>
  <si>
    <t xml:space="preserve">bieżące realizowane </t>
  </si>
  <si>
    <t xml:space="preserve">na podst.porozumień z  </t>
  </si>
  <si>
    <t>organami administr. rządowej</t>
  </si>
  <si>
    <t>Dział 851-suma</t>
  </si>
  <si>
    <t>55 575 000</t>
  </si>
  <si>
    <t>853</t>
  </si>
  <si>
    <t>85301</t>
  </si>
  <si>
    <t>Opieka społeczna</t>
  </si>
  <si>
    <t>Placówki opiekuńczo-wychowawcze</t>
  </si>
  <si>
    <t>315 560</t>
  </si>
  <si>
    <t>85302</t>
  </si>
  <si>
    <t>Domy pomocy społecznej</t>
  </si>
  <si>
    <t>798 600</t>
  </si>
  <si>
    <t>083</t>
  </si>
  <si>
    <t>Wpływy z usług</t>
  </si>
  <si>
    <t>257 000</t>
  </si>
  <si>
    <t>85304</t>
  </si>
  <si>
    <t>213</t>
  </si>
  <si>
    <t>Rodziny zastępcze</t>
  </si>
  <si>
    <t>920 000</t>
  </si>
  <si>
    <t>Zasiłki rodzinne , pilęgnac.</t>
  </si>
  <si>
    <t>dotacje celowe na zad.</t>
  </si>
  <si>
    <t>i wychowawcze</t>
  </si>
  <si>
    <t>z zakresu adm. rządowej</t>
  </si>
  <si>
    <t>Powiatowe centra pomocy</t>
  </si>
  <si>
    <t>107 000</t>
  </si>
  <si>
    <t>rodzinie</t>
  </si>
  <si>
    <t>Zespoły ds.. Orzekania</t>
  </si>
  <si>
    <t>33 000</t>
  </si>
  <si>
    <t>o stopniu niepełnospraw.</t>
  </si>
  <si>
    <t xml:space="preserve">dotacje celowe otrzymane od </t>
  </si>
  <si>
    <t>powiatu na zadania realizowane</t>
  </si>
  <si>
    <t>PFRON</t>
  </si>
  <si>
    <t>20 000</t>
  </si>
  <si>
    <t>Pomoc dla uchodźców</t>
  </si>
  <si>
    <t>Powiatowe urzędy pracy</t>
  </si>
  <si>
    <t>301 000</t>
  </si>
  <si>
    <t>104 000</t>
  </si>
  <si>
    <t>Dział 853-suma</t>
  </si>
  <si>
    <t>2 941 160</t>
  </si>
  <si>
    <t>Edukacyjna opieka</t>
  </si>
  <si>
    <t>Pomoc materialna dla uczniów</t>
  </si>
  <si>
    <t>wychowawcza</t>
  </si>
  <si>
    <t>Dział 854-suma</t>
  </si>
  <si>
    <t>Kultura i ochrona</t>
  </si>
  <si>
    <t>Muzea</t>
  </si>
  <si>
    <t>dziedzictwa nar.</t>
  </si>
  <si>
    <t>Dział 921-suma</t>
  </si>
  <si>
    <t>Ogółem</t>
  </si>
  <si>
    <t>83 686 167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</si>
</sst>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17" fontId="3" fillId="2" borderId="5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11" xfId="0" applyNumberFormat="1" applyFont="1" applyBorder="1" applyAlignment="1">
      <alignment horizontal="right" wrapText="1"/>
    </xf>
    <xf numFmtId="0" fontId="1" fillId="0" borderId="6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/>
    </xf>
    <xf numFmtId="0" fontId="3" fillId="0" borderId="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/>
    </xf>
    <xf numFmtId="0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right"/>
    </xf>
    <xf numFmtId="10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3" fontId="1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/>
    </xf>
    <xf numFmtId="0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3" borderId="4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0" fontId="3" fillId="3" borderId="8" xfId="0" applyNumberFormat="1" applyFont="1" applyFill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3" fillId="3" borderId="6" xfId="0" applyNumberFormat="1" applyFont="1" applyFill="1" applyBorder="1" applyAlignment="1">
      <alignment/>
    </xf>
    <xf numFmtId="0" fontId="3" fillId="3" borderId="14" xfId="0" applyNumberFormat="1" applyFont="1" applyFill="1" applyBorder="1" applyAlignment="1">
      <alignment/>
    </xf>
    <xf numFmtId="0" fontId="3" fillId="3" borderId="15" xfId="0" applyNumberFormat="1" applyFont="1" applyFill="1" applyBorder="1" applyAlignment="1">
      <alignment/>
    </xf>
    <xf numFmtId="3" fontId="3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9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11.625" style="1" customWidth="1"/>
    <col min="3" max="4" width="9.125" style="1" customWidth="1"/>
    <col min="5" max="5" width="18.25390625" style="1" customWidth="1"/>
    <col min="6" max="6" width="9.125" style="1" customWidth="1"/>
    <col min="7" max="7" width="8.00390625" style="1" customWidth="1"/>
    <col min="8" max="8" width="16.25390625" style="1" customWidth="1"/>
    <col min="9" max="9" width="11.25390625" style="1" hidden="1" customWidth="1"/>
    <col min="10" max="10" width="10.125" style="1" hidden="1" customWidth="1"/>
    <col min="11" max="11" width="11.75390625" style="1" hidden="1" customWidth="1"/>
    <col min="12" max="12" width="0.12890625" style="1" hidden="1" customWidth="1"/>
    <col min="13" max="13" width="16.25390625" style="1" hidden="1" customWidth="1"/>
    <col min="14" max="14" width="16.625" style="1" hidden="1" customWidth="1"/>
    <col min="15" max="15" width="11.25390625" style="1" hidden="1" customWidth="1"/>
    <col min="16" max="16" width="0.12890625" style="1" hidden="1" customWidth="1"/>
    <col min="17" max="17" width="9.125" style="1" hidden="1" customWidth="1"/>
    <col min="18" max="18" width="13.875" style="1" hidden="1" customWidth="1"/>
    <col min="19" max="19" width="11.375" style="1" hidden="1" customWidth="1"/>
    <col min="20" max="20" width="10.875" style="1" hidden="1" customWidth="1"/>
    <col min="21" max="21" width="9.125" style="1" hidden="1" customWidth="1"/>
    <col min="22" max="22" width="11.25390625" style="1" hidden="1" customWidth="1"/>
    <col min="23" max="23" width="10.00390625" style="1" hidden="1" customWidth="1"/>
    <col min="24" max="24" width="10.625" style="1" hidden="1" customWidth="1"/>
    <col min="25" max="25" width="10.00390625" style="1" hidden="1" customWidth="1"/>
    <col min="26" max="26" width="0.12890625" style="1" hidden="1" customWidth="1"/>
    <col min="27" max="27" width="11.25390625" style="1" hidden="1" customWidth="1"/>
    <col min="28" max="28" width="14.875" style="1" hidden="1" customWidth="1"/>
    <col min="29" max="29" width="1.25" style="1" hidden="1" customWidth="1"/>
    <col min="30" max="30" width="15.125" style="1" hidden="1" customWidth="1"/>
    <col min="31" max="31" width="12.625" style="1" hidden="1" customWidth="1"/>
    <col min="32" max="32" width="14.125" style="1" hidden="1" customWidth="1"/>
    <col min="33" max="33" width="13.375" style="1" hidden="1" customWidth="1"/>
    <col min="34" max="34" width="14.875" style="1" customWidth="1"/>
    <col min="35" max="35" width="13.625" style="1" customWidth="1"/>
    <col min="36" max="36" width="14.25390625" style="1" customWidth="1"/>
    <col min="37" max="16384" width="9.125" style="1" customWidth="1"/>
  </cols>
  <sheetData>
    <row r="1" spans="8:30" ht="18.75">
      <c r="H1" s="2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23:25" ht="15.75">
      <c r="W2" s="5" t="s">
        <v>0</v>
      </c>
      <c r="Y2" s="5" t="s">
        <v>0</v>
      </c>
    </row>
    <row r="4" spans="1:30" ht="18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7" spans="1:36" ht="15.75">
      <c r="A7" s="8" t="s">
        <v>2</v>
      </c>
      <c r="B7" s="9"/>
      <c r="C7" s="8" t="s">
        <v>3</v>
      </c>
      <c r="D7" s="9"/>
      <c r="E7" s="9"/>
      <c r="F7" s="8" t="s">
        <v>4</v>
      </c>
      <c r="G7" s="9"/>
      <c r="H7" s="9"/>
      <c r="I7" s="10"/>
      <c r="J7" s="11" t="s">
        <v>5</v>
      </c>
      <c r="K7" s="12" t="s">
        <v>6</v>
      </c>
      <c r="L7" s="13" t="s">
        <v>7</v>
      </c>
      <c r="M7" s="13" t="s">
        <v>8</v>
      </c>
      <c r="N7" s="14" t="s">
        <v>7</v>
      </c>
      <c r="O7" s="13" t="s">
        <v>8</v>
      </c>
      <c r="P7" s="15" t="s">
        <v>9</v>
      </c>
      <c r="Q7" s="15"/>
      <c r="R7" s="16" t="s">
        <v>10</v>
      </c>
      <c r="S7" s="14" t="s">
        <v>7</v>
      </c>
      <c r="T7" s="14" t="s">
        <v>8</v>
      </c>
      <c r="U7" s="14" t="s">
        <v>7</v>
      </c>
      <c r="V7" s="13" t="s">
        <v>11</v>
      </c>
      <c r="W7" s="17" t="s">
        <v>7</v>
      </c>
      <c r="X7" s="17" t="s">
        <v>8</v>
      </c>
      <c r="Y7" s="17" t="s">
        <v>7</v>
      </c>
      <c r="Z7" s="18" t="s">
        <v>8</v>
      </c>
      <c r="AA7" s="14" t="s">
        <v>7</v>
      </c>
      <c r="AB7" s="14" t="s">
        <v>12</v>
      </c>
      <c r="AC7" s="14" t="s">
        <v>7</v>
      </c>
      <c r="AD7" s="14" t="s">
        <v>8</v>
      </c>
      <c r="AE7" s="14" t="s">
        <v>7</v>
      </c>
      <c r="AF7" s="14" t="s">
        <v>8</v>
      </c>
      <c r="AG7" s="14" t="s">
        <v>7</v>
      </c>
      <c r="AH7" s="14" t="s">
        <v>8</v>
      </c>
      <c r="AI7" s="14" t="s">
        <v>7</v>
      </c>
      <c r="AJ7" s="14" t="s">
        <v>8</v>
      </c>
    </row>
    <row r="8" spans="1:36" ht="15.75">
      <c r="A8" s="9"/>
      <c r="B8" s="9"/>
      <c r="C8" s="9"/>
      <c r="D8" s="9"/>
      <c r="E8" s="9"/>
      <c r="F8" s="9"/>
      <c r="G8" s="9"/>
      <c r="H8" s="9"/>
      <c r="I8" s="9"/>
      <c r="J8" s="19"/>
      <c r="K8" s="20"/>
      <c r="L8" s="21" t="s">
        <v>13</v>
      </c>
      <c r="M8" s="21" t="s">
        <v>14</v>
      </c>
      <c r="N8" s="22" t="s">
        <v>15</v>
      </c>
      <c r="O8" s="23" t="s">
        <v>14</v>
      </c>
      <c r="P8" s="24" t="s">
        <v>16</v>
      </c>
      <c r="Q8" s="24"/>
      <c r="R8" s="25" t="s">
        <v>17</v>
      </c>
      <c r="S8" s="22" t="s">
        <v>18</v>
      </c>
      <c r="T8" s="22" t="s">
        <v>14</v>
      </c>
      <c r="U8" s="22" t="s">
        <v>19</v>
      </c>
      <c r="V8" s="21" t="s">
        <v>20</v>
      </c>
      <c r="W8" s="26" t="s">
        <v>21</v>
      </c>
      <c r="X8" s="26" t="s">
        <v>14</v>
      </c>
      <c r="Y8" s="26" t="s">
        <v>22</v>
      </c>
      <c r="Z8" s="27" t="s">
        <v>14</v>
      </c>
      <c r="AA8" s="22" t="s">
        <v>23</v>
      </c>
      <c r="AB8" s="22" t="s">
        <v>24</v>
      </c>
      <c r="AC8" s="22" t="s">
        <v>25</v>
      </c>
      <c r="AD8" s="22" t="s">
        <v>26</v>
      </c>
      <c r="AE8" s="22" t="s">
        <v>27</v>
      </c>
      <c r="AF8" s="22" t="s">
        <v>26</v>
      </c>
      <c r="AG8" s="22" t="s">
        <v>28</v>
      </c>
      <c r="AH8" s="22" t="s">
        <v>26</v>
      </c>
      <c r="AI8" s="28" t="s">
        <v>29</v>
      </c>
      <c r="AJ8" s="22" t="s">
        <v>26</v>
      </c>
    </row>
    <row r="9" spans="1:36" ht="15">
      <c r="A9" s="29" t="s">
        <v>30</v>
      </c>
      <c r="B9" s="30"/>
      <c r="C9" s="31" t="s">
        <v>31</v>
      </c>
      <c r="D9" s="32"/>
      <c r="E9" s="33"/>
      <c r="F9" s="34">
        <v>211</v>
      </c>
      <c r="G9" s="35"/>
      <c r="H9" s="30"/>
      <c r="I9" s="36"/>
      <c r="J9" s="37"/>
      <c r="K9" s="38"/>
      <c r="M9" s="36"/>
      <c r="O9" s="39"/>
      <c r="P9" s="36"/>
      <c r="Q9" s="36"/>
      <c r="S9" s="37"/>
      <c r="T9" s="37"/>
      <c r="V9" s="40">
        <v>55000</v>
      </c>
      <c r="W9" s="41">
        <v>-5000</v>
      </c>
      <c r="X9" s="42">
        <f>V9+W9</f>
        <v>50000</v>
      </c>
      <c r="Y9" s="41"/>
      <c r="Z9" s="42">
        <f>X9+Y9</f>
        <v>50000</v>
      </c>
      <c r="AA9" s="41"/>
      <c r="AB9" s="42">
        <v>91000</v>
      </c>
      <c r="AC9" s="42"/>
      <c r="AD9" s="42">
        <v>91000</v>
      </c>
      <c r="AE9" s="42"/>
      <c r="AF9" s="42">
        <f>AD9+AE9</f>
        <v>91000</v>
      </c>
      <c r="AG9" s="42"/>
      <c r="AH9" s="42">
        <f>AF9+AG9</f>
        <v>91000</v>
      </c>
      <c r="AI9" s="42"/>
      <c r="AJ9" s="42">
        <f>AH9+AI9</f>
        <v>91000</v>
      </c>
    </row>
    <row r="10" spans="1:36" ht="15">
      <c r="A10" s="29" t="s">
        <v>32</v>
      </c>
      <c r="B10" s="30"/>
      <c r="C10" s="29" t="s">
        <v>33</v>
      </c>
      <c r="D10" s="35"/>
      <c r="E10" s="35"/>
      <c r="F10" s="34" t="s">
        <v>34</v>
      </c>
      <c r="G10" s="35"/>
      <c r="H10" s="30"/>
      <c r="I10" s="43" t="s">
        <v>35</v>
      </c>
      <c r="J10" s="36"/>
      <c r="K10" s="43" t="s">
        <v>35</v>
      </c>
      <c r="L10" s="41"/>
      <c r="M10" s="44">
        <f>K10+L10</f>
        <v>50000</v>
      </c>
      <c r="O10" s="45">
        <f>M10+N10</f>
        <v>50000</v>
      </c>
      <c r="P10" s="36">
        <v>0</v>
      </c>
      <c r="Q10" s="36"/>
      <c r="R10" s="46">
        <f>P10/O10</f>
        <v>0</v>
      </c>
      <c r="S10" s="36"/>
      <c r="T10" s="44">
        <f>O10+S10</f>
        <v>50000</v>
      </c>
      <c r="V10" s="47"/>
      <c r="W10" s="41"/>
      <c r="X10" s="44"/>
      <c r="Y10" s="41"/>
      <c r="Z10" s="44"/>
      <c r="AA10" s="41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ht="15">
      <c r="A11" s="29" t="s">
        <v>36</v>
      </c>
      <c r="B11" s="30"/>
      <c r="C11" s="29" t="s">
        <v>37</v>
      </c>
      <c r="D11" s="35"/>
      <c r="E11" s="35"/>
      <c r="F11" s="29" t="s">
        <v>38</v>
      </c>
      <c r="G11" s="35"/>
      <c r="H11" s="30"/>
      <c r="I11" s="43"/>
      <c r="J11" s="36"/>
      <c r="K11" s="43"/>
      <c r="M11" s="44"/>
      <c r="O11" s="45"/>
      <c r="P11" s="36"/>
      <c r="Q11" s="36"/>
      <c r="R11" s="46"/>
      <c r="S11" s="36"/>
      <c r="T11" s="44"/>
      <c r="V11" s="47"/>
      <c r="W11" s="41"/>
      <c r="X11" s="44"/>
      <c r="Y11" s="41"/>
      <c r="Z11" s="48"/>
      <c r="AA11" s="41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ht="15.75">
      <c r="A12" s="49"/>
      <c r="B12" s="50"/>
      <c r="C12" s="49"/>
      <c r="D12" s="51"/>
      <c r="E12" s="51"/>
      <c r="F12" s="49"/>
      <c r="G12" s="51"/>
      <c r="H12" s="50"/>
      <c r="I12" s="52" t="s">
        <v>35</v>
      </c>
      <c r="J12" s="53"/>
      <c r="K12" s="54" t="s">
        <v>35</v>
      </c>
      <c r="L12" s="55"/>
      <c r="M12" s="56">
        <f>K12+L12</f>
        <v>50000</v>
      </c>
      <c r="N12" s="55"/>
      <c r="O12" s="56">
        <f>M12+N12</f>
        <v>50000</v>
      </c>
      <c r="P12" s="57">
        <f>SUM(P9:P11)</f>
        <v>0</v>
      </c>
      <c r="Q12" s="57"/>
      <c r="R12" s="58">
        <f>P12/O12</f>
        <v>0</v>
      </c>
      <c r="S12" s="53"/>
      <c r="T12" s="56">
        <f>O12+S12</f>
        <v>50000</v>
      </c>
      <c r="U12" s="55"/>
      <c r="V12" s="59">
        <f>V9</f>
        <v>55000</v>
      </c>
      <c r="W12" s="60">
        <f>W9</f>
        <v>-5000</v>
      </c>
      <c r="X12" s="59">
        <f>X9</f>
        <v>50000</v>
      </c>
      <c r="Y12" s="59"/>
      <c r="Z12" s="59">
        <f>Z9</f>
        <v>50000</v>
      </c>
      <c r="AA12" s="60"/>
      <c r="AB12" s="59">
        <f>AB9</f>
        <v>91000</v>
      </c>
      <c r="AC12" s="59"/>
      <c r="AD12" s="59">
        <f>AD9</f>
        <v>91000</v>
      </c>
      <c r="AE12" s="59"/>
      <c r="AF12" s="59">
        <f>AF9</f>
        <v>91000</v>
      </c>
      <c r="AG12" s="59"/>
      <c r="AH12" s="59">
        <f>AH9</f>
        <v>91000</v>
      </c>
      <c r="AI12" s="59"/>
      <c r="AJ12" s="59">
        <f>AJ9</f>
        <v>91000</v>
      </c>
    </row>
    <row r="13" spans="1:36" ht="15">
      <c r="A13" s="29" t="s">
        <v>39</v>
      </c>
      <c r="B13" s="30"/>
      <c r="C13" s="31" t="s">
        <v>40</v>
      </c>
      <c r="D13" s="32"/>
      <c r="E13" s="33"/>
      <c r="F13" s="34">
        <v>213</v>
      </c>
      <c r="G13" s="35"/>
      <c r="H13" s="30"/>
      <c r="I13" s="43"/>
      <c r="J13" s="36"/>
      <c r="K13" s="43"/>
      <c r="M13" s="44"/>
      <c r="O13" s="45"/>
      <c r="P13" s="36"/>
      <c r="Q13" s="36"/>
      <c r="R13" s="46"/>
      <c r="S13" s="36"/>
      <c r="T13" s="44"/>
      <c r="V13" s="47">
        <v>13000</v>
      </c>
      <c r="W13" s="41">
        <v>-2000</v>
      </c>
      <c r="X13" s="44">
        <f>V13+W13</f>
        <v>11000</v>
      </c>
      <c r="Y13" s="41"/>
      <c r="Z13" s="42">
        <f>X13+Y13</f>
        <v>11000</v>
      </c>
      <c r="AA13" s="41"/>
      <c r="AB13" s="44">
        <f>Z13+AA13</f>
        <v>11000</v>
      </c>
      <c r="AC13" s="44"/>
      <c r="AD13" s="44">
        <f>AB13+AC13</f>
        <v>11000</v>
      </c>
      <c r="AE13" s="44"/>
      <c r="AF13" s="44">
        <f>AD13+AE13</f>
        <v>11000</v>
      </c>
      <c r="AG13" s="44"/>
      <c r="AH13" s="44">
        <f>AF13+AG13</f>
        <v>11000</v>
      </c>
      <c r="AI13" s="44"/>
      <c r="AJ13" s="44">
        <f>AH13+AI13</f>
        <v>11000</v>
      </c>
    </row>
    <row r="14" spans="1:36" ht="15">
      <c r="A14" s="29" t="s">
        <v>41</v>
      </c>
      <c r="B14" s="30"/>
      <c r="C14" s="29" t="s">
        <v>42</v>
      </c>
      <c r="D14" s="35"/>
      <c r="E14" s="35"/>
      <c r="F14" s="29" t="s">
        <v>43</v>
      </c>
      <c r="G14" s="35"/>
      <c r="H14" s="30"/>
      <c r="I14" s="43" t="s">
        <v>44</v>
      </c>
      <c r="J14" s="36"/>
      <c r="K14" s="43" t="s">
        <v>44</v>
      </c>
      <c r="M14" s="44">
        <f>K14+L14</f>
        <v>15000</v>
      </c>
      <c r="O14" s="45">
        <f>M14+N14</f>
        <v>15000</v>
      </c>
      <c r="P14" s="44">
        <v>7500</v>
      </c>
      <c r="Q14" s="36"/>
      <c r="R14" s="46">
        <f>P14/O14</f>
        <v>0.5</v>
      </c>
      <c r="S14" s="36"/>
      <c r="T14" s="44">
        <f>O14+S14</f>
        <v>15000</v>
      </c>
      <c r="V14" s="47"/>
      <c r="W14" s="41"/>
      <c r="X14" s="44"/>
      <c r="Y14" s="41"/>
      <c r="Z14" s="44"/>
      <c r="AA14" s="41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ht="15">
      <c r="A15" s="29"/>
      <c r="B15" s="30"/>
      <c r="C15" s="29"/>
      <c r="D15" s="35"/>
      <c r="E15" s="35"/>
      <c r="F15" s="29" t="s">
        <v>45</v>
      </c>
      <c r="G15" s="35"/>
      <c r="H15" s="30"/>
      <c r="I15" s="43"/>
      <c r="J15" s="36"/>
      <c r="K15" s="43"/>
      <c r="M15" s="44"/>
      <c r="O15" s="45"/>
      <c r="P15" s="36"/>
      <c r="Q15" s="36"/>
      <c r="R15" s="46"/>
      <c r="S15" s="36"/>
      <c r="T15" s="44"/>
      <c r="V15" s="47"/>
      <c r="W15" s="41"/>
      <c r="X15" s="44"/>
      <c r="Y15" s="41"/>
      <c r="Z15" s="48"/>
      <c r="AA15" s="41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ht="15.75">
      <c r="A16" s="49"/>
      <c r="B16" s="50"/>
      <c r="C16" s="39"/>
      <c r="D16" s="61"/>
      <c r="E16" s="62"/>
      <c r="F16" s="49"/>
      <c r="G16" s="51"/>
      <c r="H16" s="50"/>
      <c r="I16" s="43"/>
      <c r="J16" s="36"/>
      <c r="K16" s="63"/>
      <c r="M16" s="45"/>
      <c r="O16" s="45"/>
      <c r="P16" s="36"/>
      <c r="Q16" s="36"/>
      <c r="R16" s="46"/>
      <c r="S16" s="36"/>
      <c r="T16" s="45"/>
      <c r="V16" s="47"/>
      <c r="W16" s="41"/>
      <c r="X16" s="44"/>
      <c r="Y16" s="41"/>
      <c r="Z16" s="48"/>
      <c r="AA16" s="41"/>
      <c r="AB16" s="64">
        <f>AB13</f>
        <v>11000</v>
      </c>
      <c r="AC16" s="64"/>
      <c r="AD16" s="64">
        <f>AD13</f>
        <v>11000</v>
      </c>
      <c r="AE16" s="64"/>
      <c r="AF16" s="64">
        <f>AF13</f>
        <v>11000</v>
      </c>
      <c r="AG16" s="64"/>
      <c r="AH16" s="64">
        <f>AH13</f>
        <v>11000</v>
      </c>
      <c r="AI16" s="64"/>
      <c r="AJ16" s="64">
        <f>AJ13</f>
        <v>11000</v>
      </c>
    </row>
    <row r="17" spans="1:36" ht="15.75">
      <c r="A17" s="34">
        <v>600</v>
      </c>
      <c r="B17" s="30"/>
      <c r="C17" s="31">
        <v>60014</v>
      </c>
      <c r="D17" s="65"/>
      <c r="E17" s="66"/>
      <c r="F17" s="67">
        <v>629</v>
      </c>
      <c r="G17" s="35"/>
      <c r="H17" s="30"/>
      <c r="I17" s="43"/>
      <c r="J17" s="36"/>
      <c r="K17" s="63"/>
      <c r="M17" s="45"/>
      <c r="O17" s="45"/>
      <c r="P17" s="36"/>
      <c r="Q17" s="36"/>
      <c r="R17" s="46"/>
      <c r="S17" s="36"/>
      <c r="T17" s="45"/>
      <c r="V17" s="47"/>
      <c r="W17" s="41"/>
      <c r="X17" s="44"/>
      <c r="Y17" s="41"/>
      <c r="Z17" s="48"/>
      <c r="AA17" s="41"/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6" ht="15.75">
      <c r="A18" s="29" t="s">
        <v>46</v>
      </c>
      <c r="B18" s="30"/>
      <c r="C18" s="29" t="s">
        <v>47</v>
      </c>
      <c r="D18" s="35"/>
      <c r="E18" s="30"/>
      <c r="F18" s="35" t="s">
        <v>48</v>
      </c>
      <c r="G18" s="35"/>
      <c r="H18" s="30"/>
      <c r="I18" s="43"/>
      <c r="J18" s="36"/>
      <c r="K18" s="63"/>
      <c r="M18" s="45"/>
      <c r="O18" s="45"/>
      <c r="P18" s="36"/>
      <c r="Q18" s="36"/>
      <c r="R18" s="46"/>
      <c r="S18" s="36"/>
      <c r="T18" s="45"/>
      <c r="V18" s="47"/>
      <c r="W18" s="41"/>
      <c r="X18" s="44"/>
      <c r="Y18" s="41"/>
      <c r="Z18" s="48"/>
      <c r="AA18" s="41"/>
      <c r="AB18" s="68"/>
      <c r="AC18" s="68"/>
      <c r="AD18" s="68"/>
      <c r="AE18" s="68"/>
      <c r="AF18" s="68"/>
      <c r="AG18" s="68"/>
      <c r="AH18" s="68"/>
      <c r="AI18" s="68">
        <v>5500</v>
      </c>
      <c r="AJ18" s="68">
        <f>AH18+AI18</f>
        <v>5500</v>
      </c>
    </row>
    <row r="19" spans="1:36" ht="15.75">
      <c r="A19" s="29" t="s">
        <v>49</v>
      </c>
      <c r="B19" s="30"/>
      <c r="C19" s="29"/>
      <c r="D19" s="35"/>
      <c r="E19" s="30"/>
      <c r="F19" s="35" t="s">
        <v>50</v>
      </c>
      <c r="G19" s="35"/>
      <c r="H19" s="30"/>
      <c r="I19" s="43"/>
      <c r="J19" s="36"/>
      <c r="K19" s="63"/>
      <c r="M19" s="45"/>
      <c r="O19" s="45"/>
      <c r="P19" s="36"/>
      <c r="Q19" s="36"/>
      <c r="R19" s="46"/>
      <c r="S19" s="36"/>
      <c r="T19" s="45"/>
      <c r="V19" s="47"/>
      <c r="W19" s="41"/>
      <c r="X19" s="44"/>
      <c r="Y19" s="41"/>
      <c r="Z19" s="48"/>
      <c r="AA19" s="41"/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6" ht="15.75">
      <c r="A20" s="29"/>
      <c r="B20" s="35"/>
      <c r="C20" s="29"/>
      <c r="D20" s="35"/>
      <c r="E20" s="30"/>
      <c r="F20" s="35" t="s">
        <v>51</v>
      </c>
      <c r="G20" s="35"/>
      <c r="H20" s="30"/>
      <c r="I20" s="43"/>
      <c r="J20" s="36"/>
      <c r="K20" s="63"/>
      <c r="M20" s="45"/>
      <c r="O20" s="45"/>
      <c r="P20" s="36"/>
      <c r="Q20" s="36"/>
      <c r="R20" s="46"/>
      <c r="S20" s="36"/>
      <c r="T20" s="45"/>
      <c r="V20" s="47"/>
      <c r="W20" s="41"/>
      <c r="X20" s="44"/>
      <c r="Y20" s="41"/>
      <c r="Z20" s="48"/>
      <c r="AA20" s="41"/>
      <c r="AB20" s="68"/>
      <c r="AC20" s="68"/>
      <c r="AD20" s="68"/>
      <c r="AE20" s="68"/>
      <c r="AF20" s="68"/>
      <c r="AG20" s="68"/>
      <c r="AH20" s="68"/>
      <c r="AI20" s="68"/>
      <c r="AJ20" s="68"/>
    </row>
    <row r="21" spans="1:36" ht="30">
      <c r="A21" s="34"/>
      <c r="B21" s="30"/>
      <c r="C21" s="69"/>
      <c r="D21" s="70"/>
      <c r="E21" s="71"/>
      <c r="F21" s="34">
        <v>661</v>
      </c>
      <c r="G21" s="35"/>
      <c r="H21" s="30"/>
      <c r="I21" s="43"/>
      <c r="J21" s="36"/>
      <c r="K21" s="63"/>
      <c r="M21" s="45"/>
      <c r="O21" s="45"/>
      <c r="P21" s="36"/>
      <c r="Q21" s="36"/>
      <c r="R21" s="46"/>
      <c r="S21" s="36"/>
      <c r="T21" s="45"/>
      <c r="V21" s="47"/>
      <c r="W21" s="41"/>
      <c r="X21" s="44"/>
      <c r="Y21" s="41"/>
      <c r="Z21" s="48"/>
      <c r="AA21" s="41"/>
      <c r="AB21" s="36"/>
      <c r="AC21" s="44">
        <v>90000</v>
      </c>
      <c r="AD21" s="44">
        <f>AB21+AC21</f>
        <v>90000</v>
      </c>
      <c r="AE21" s="44">
        <v>410000</v>
      </c>
      <c r="AF21" s="44">
        <f>AD21+AE21</f>
        <v>500000</v>
      </c>
      <c r="AG21" s="44">
        <v>20000</v>
      </c>
      <c r="AH21" s="44">
        <f>AF21+AG21</f>
        <v>520000</v>
      </c>
      <c r="AI21" s="72" t="s">
        <v>52</v>
      </c>
      <c r="AJ21" s="44">
        <v>505500</v>
      </c>
    </row>
    <row r="22" spans="1:36" ht="15">
      <c r="A22" s="29"/>
      <c r="B22" s="30"/>
      <c r="C22" s="29"/>
      <c r="D22" s="35"/>
      <c r="E22" s="35"/>
      <c r="F22" s="29" t="s">
        <v>53</v>
      </c>
      <c r="G22" s="35"/>
      <c r="H22" s="30"/>
      <c r="I22" s="43"/>
      <c r="J22" s="36"/>
      <c r="K22" s="63"/>
      <c r="M22" s="45"/>
      <c r="O22" s="45"/>
      <c r="P22" s="36"/>
      <c r="Q22" s="36"/>
      <c r="R22" s="46"/>
      <c r="S22" s="36"/>
      <c r="T22" s="45"/>
      <c r="V22" s="47"/>
      <c r="W22" s="41"/>
      <c r="X22" s="44"/>
      <c r="Y22" s="41"/>
      <c r="Z22" s="48"/>
      <c r="AA22" s="41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ht="15">
      <c r="A23" s="29"/>
      <c r="B23" s="30"/>
      <c r="C23" s="29"/>
      <c r="D23" s="35"/>
      <c r="E23" s="35"/>
      <c r="F23" s="29" t="s">
        <v>54</v>
      </c>
      <c r="G23" s="35"/>
      <c r="H23" s="30"/>
      <c r="I23" s="43"/>
      <c r="J23" s="36"/>
      <c r="K23" s="63"/>
      <c r="M23" s="45"/>
      <c r="O23" s="45"/>
      <c r="P23" s="36"/>
      <c r="Q23" s="36"/>
      <c r="R23" s="46"/>
      <c r="S23" s="36"/>
      <c r="T23" s="45"/>
      <c r="V23" s="47"/>
      <c r="W23" s="41"/>
      <c r="X23" s="44"/>
      <c r="Y23" s="41"/>
      <c r="Z23" s="48"/>
      <c r="AA23" s="41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ht="15">
      <c r="A24" s="29"/>
      <c r="B24" s="30"/>
      <c r="C24" s="73"/>
      <c r="D24" s="74"/>
      <c r="E24" s="74"/>
      <c r="F24" s="29" t="s">
        <v>55</v>
      </c>
      <c r="G24" s="35"/>
      <c r="H24" s="30"/>
      <c r="I24" s="43"/>
      <c r="J24" s="36"/>
      <c r="K24" s="63"/>
      <c r="M24" s="45"/>
      <c r="O24" s="45"/>
      <c r="P24" s="36"/>
      <c r="Q24" s="36"/>
      <c r="R24" s="46"/>
      <c r="S24" s="36"/>
      <c r="T24" s="45"/>
      <c r="V24" s="47"/>
      <c r="W24" s="41"/>
      <c r="X24" s="44"/>
      <c r="Y24" s="41"/>
      <c r="Z24" s="48"/>
      <c r="AA24" s="41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ht="15.75">
      <c r="A25" s="49"/>
      <c r="B25" s="50"/>
      <c r="C25" s="49"/>
      <c r="D25" s="51"/>
      <c r="E25" s="50"/>
      <c r="F25" s="49"/>
      <c r="G25" s="51"/>
      <c r="H25" s="50"/>
      <c r="I25" s="52" t="s">
        <v>44</v>
      </c>
      <c r="J25" s="53"/>
      <c r="K25" s="54" t="s">
        <v>44</v>
      </c>
      <c r="L25" s="55"/>
      <c r="M25" s="56">
        <f>K25+L25</f>
        <v>15000</v>
      </c>
      <c r="N25" s="55"/>
      <c r="O25" s="56">
        <f>M25+N25</f>
        <v>15000</v>
      </c>
      <c r="P25" s="57">
        <f>SUM(P13:P15)</f>
        <v>7500</v>
      </c>
      <c r="Q25" s="57"/>
      <c r="R25" s="58">
        <f>P25/O25</f>
        <v>0.5</v>
      </c>
      <c r="S25" s="75"/>
      <c r="T25" s="56">
        <f>O25+S25</f>
        <v>15000</v>
      </c>
      <c r="U25" s="55"/>
      <c r="V25" s="59">
        <f>V13</f>
        <v>13000</v>
      </c>
      <c r="W25" s="60">
        <f>W13</f>
        <v>-2000</v>
      </c>
      <c r="X25" s="59">
        <f>X13</f>
        <v>11000</v>
      </c>
      <c r="Y25" s="59"/>
      <c r="Z25" s="59">
        <f>Z13</f>
        <v>11000</v>
      </c>
      <c r="AA25" s="60"/>
      <c r="AB25" s="59"/>
      <c r="AC25" s="59">
        <f aca="true" t="shared" si="0" ref="AC25:AH25">AC21</f>
        <v>90000</v>
      </c>
      <c r="AD25" s="59">
        <f t="shared" si="0"/>
        <v>90000</v>
      </c>
      <c r="AE25" s="59">
        <f t="shared" si="0"/>
        <v>410000</v>
      </c>
      <c r="AF25" s="59">
        <f t="shared" si="0"/>
        <v>500000</v>
      </c>
      <c r="AG25" s="59">
        <f t="shared" si="0"/>
        <v>20000</v>
      </c>
      <c r="AH25" s="59">
        <f t="shared" si="0"/>
        <v>520000</v>
      </c>
      <c r="AI25" s="59">
        <v>-9000</v>
      </c>
      <c r="AJ25" s="59">
        <f>SUM(AJ17:AJ24)</f>
        <v>511000</v>
      </c>
    </row>
    <row r="26" spans="1:36" ht="0.75" customHeight="1" hidden="1">
      <c r="A26" s="29">
        <v>600</v>
      </c>
      <c r="B26" s="35"/>
      <c r="C26" s="39"/>
      <c r="D26" s="61">
        <v>60014</v>
      </c>
      <c r="E26" s="62"/>
      <c r="F26" s="76" t="s">
        <v>56</v>
      </c>
      <c r="G26" s="35"/>
      <c r="H26" s="30"/>
      <c r="I26" s="77"/>
      <c r="J26" s="78"/>
      <c r="K26" s="79"/>
      <c r="L26" s="80"/>
      <c r="M26" s="81"/>
      <c r="N26" s="80"/>
      <c r="O26" s="81"/>
      <c r="P26" s="36"/>
      <c r="Q26" s="36"/>
      <c r="R26" s="82"/>
      <c r="S26" s="83"/>
      <c r="T26" s="44"/>
      <c r="U26" s="46"/>
      <c r="V26" s="47"/>
      <c r="W26" s="41"/>
      <c r="X26" s="44"/>
      <c r="Y26" s="41"/>
      <c r="Z26" s="42">
        <f>X26+Y26</f>
        <v>0</v>
      </c>
      <c r="AA26" s="41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ht="15.75" hidden="1">
      <c r="A27" s="29" t="s">
        <v>57</v>
      </c>
      <c r="B27" s="35"/>
      <c r="C27" s="29" t="s">
        <v>47</v>
      </c>
      <c r="D27" s="35"/>
      <c r="E27" s="30"/>
      <c r="F27" s="35" t="s">
        <v>58</v>
      </c>
      <c r="G27" s="35"/>
      <c r="H27" s="30"/>
      <c r="I27" s="77"/>
      <c r="J27" s="78"/>
      <c r="K27" s="79"/>
      <c r="L27" s="80"/>
      <c r="M27" s="81"/>
      <c r="N27" s="80"/>
      <c r="O27" s="45"/>
      <c r="P27" s="44">
        <v>14068</v>
      </c>
      <c r="Q27" s="29"/>
      <c r="R27" s="84" t="e">
        <f>P27/O27</f>
        <v>#DIV/0!</v>
      </c>
      <c r="S27" s="83"/>
      <c r="T27" s="44"/>
      <c r="U27" s="46"/>
      <c r="V27" s="47"/>
      <c r="W27" s="41"/>
      <c r="X27" s="44"/>
      <c r="Y27" s="41"/>
      <c r="Z27" s="42">
        <f>X27+Y27</f>
        <v>0</v>
      </c>
      <c r="AA27" s="41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ht="15.75" hidden="1">
      <c r="A28" s="29" t="s">
        <v>59</v>
      </c>
      <c r="B28" s="35"/>
      <c r="C28" s="73"/>
      <c r="D28" s="74"/>
      <c r="E28" s="85"/>
      <c r="F28" s="35" t="s">
        <v>60</v>
      </c>
      <c r="G28" s="35"/>
      <c r="H28" s="30"/>
      <c r="I28" s="77"/>
      <c r="J28" s="78"/>
      <c r="K28" s="79"/>
      <c r="L28" s="80"/>
      <c r="M28" s="81"/>
      <c r="N28" s="80"/>
      <c r="O28" s="81"/>
      <c r="P28" s="36"/>
      <c r="Q28" s="36"/>
      <c r="R28" s="84"/>
      <c r="S28" s="83"/>
      <c r="T28" s="44"/>
      <c r="U28" s="46"/>
      <c r="V28" s="47"/>
      <c r="W28" s="41"/>
      <c r="X28" s="44"/>
      <c r="Y28" s="41"/>
      <c r="Z28" s="42">
        <f>X28+Y28</f>
        <v>0</v>
      </c>
      <c r="AA28" s="41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15.75" hidden="1">
      <c r="A29" s="39"/>
      <c r="B29" s="61"/>
      <c r="C29" s="61"/>
      <c r="D29" s="61"/>
      <c r="E29" s="61"/>
      <c r="F29" s="61"/>
      <c r="G29" s="61"/>
      <c r="H29" s="62"/>
      <c r="I29" s="86"/>
      <c r="J29" s="87"/>
      <c r="K29" s="88"/>
      <c r="L29" s="89"/>
      <c r="M29" s="90"/>
      <c r="N29" s="89"/>
      <c r="O29" s="90"/>
      <c r="P29" s="37">
        <f>SUM(P26:P28)</f>
        <v>14068</v>
      </c>
      <c r="Q29" s="37"/>
      <c r="R29" s="82" t="e">
        <f>P29/O29</f>
        <v>#DIV/0!</v>
      </c>
      <c r="S29" s="91"/>
      <c r="T29" s="92"/>
      <c r="U29" s="46"/>
      <c r="V29" s="47"/>
      <c r="W29" s="41"/>
      <c r="X29" s="44"/>
      <c r="Y29" s="41"/>
      <c r="Z29" s="42">
        <f>X29+Y29</f>
        <v>0</v>
      </c>
      <c r="AA29" s="41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ht="15">
      <c r="A30" s="29" t="s">
        <v>61</v>
      </c>
      <c r="B30" s="30"/>
      <c r="C30" s="69" t="s">
        <v>62</v>
      </c>
      <c r="D30" s="93"/>
      <c r="E30" s="94"/>
      <c r="F30" s="95" t="s">
        <v>63</v>
      </c>
      <c r="G30" s="35"/>
      <c r="H30" s="30"/>
      <c r="I30" s="43"/>
      <c r="J30" s="36"/>
      <c r="K30" s="43"/>
      <c r="M30" s="44"/>
      <c r="O30" s="45"/>
      <c r="P30" s="36"/>
      <c r="Q30" s="36"/>
      <c r="R30" s="46"/>
      <c r="S30" s="36"/>
      <c r="T30" s="44"/>
      <c r="V30" s="47">
        <v>35000</v>
      </c>
      <c r="W30" s="41"/>
      <c r="X30" s="44">
        <f>V30+W30</f>
        <v>35000</v>
      </c>
      <c r="Y30" s="41"/>
      <c r="Z30" s="42">
        <f>X30+Y30</f>
        <v>35000</v>
      </c>
      <c r="AA30" s="41"/>
      <c r="AB30" s="44">
        <v>40000</v>
      </c>
      <c r="AC30" s="44"/>
      <c r="AD30" s="44">
        <f>AB30+AC30</f>
        <v>40000</v>
      </c>
      <c r="AE30" s="44"/>
      <c r="AF30" s="44">
        <f>AD30+AE30</f>
        <v>40000</v>
      </c>
      <c r="AG30" s="44"/>
      <c r="AH30" s="44">
        <f>AF30+AG30</f>
        <v>40000</v>
      </c>
      <c r="AI30" s="44"/>
      <c r="AJ30" s="44">
        <f>AH30+AI30</f>
        <v>40000</v>
      </c>
    </row>
    <row r="31" spans="1:36" ht="15">
      <c r="A31" s="29" t="s">
        <v>64</v>
      </c>
      <c r="B31" s="30"/>
      <c r="C31" s="29" t="s">
        <v>65</v>
      </c>
      <c r="D31" s="35"/>
      <c r="E31" s="35"/>
      <c r="F31" s="29" t="s">
        <v>66</v>
      </c>
      <c r="G31" s="35"/>
      <c r="H31" s="30"/>
      <c r="I31" s="43" t="s">
        <v>67</v>
      </c>
      <c r="J31" s="36"/>
      <c r="K31" s="43" t="s">
        <v>67</v>
      </c>
      <c r="M31" s="44">
        <f>K31+L31</f>
        <v>30000</v>
      </c>
      <c r="O31" s="45">
        <f>M31+N31</f>
        <v>30000</v>
      </c>
      <c r="P31" s="44">
        <v>30585</v>
      </c>
      <c r="Q31" s="36"/>
      <c r="R31" s="46">
        <f>P31/O31</f>
        <v>1.0195</v>
      </c>
      <c r="S31" s="36"/>
      <c r="T31" s="44">
        <f>O31+S31</f>
        <v>30000</v>
      </c>
      <c r="V31" s="47"/>
      <c r="W31" s="41"/>
      <c r="X31" s="44"/>
      <c r="Y31" s="41"/>
      <c r="Z31" s="44"/>
      <c r="AA31" s="41"/>
      <c r="AB31" s="36"/>
      <c r="AC31" s="36"/>
      <c r="AD31" s="44"/>
      <c r="AE31" s="36"/>
      <c r="AF31" s="44"/>
      <c r="AG31" s="36"/>
      <c r="AH31" s="44"/>
      <c r="AI31" s="36"/>
      <c r="AJ31" s="44"/>
    </row>
    <row r="32" spans="1:36" ht="15">
      <c r="A32" s="29" t="s">
        <v>68</v>
      </c>
      <c r="B32" s="30"/>
      <c r="C32" s="29" t="s">
        <v>69</v>
      </c>
      <c r="D32" s="35"/>
      <c r="E32" s="35"/>
      <c r="F32" s="29" t="s">
        <v>70</v>
      </c>
      <c r="G32" s="35"/>
      <c r="H32" s="30"/>
      <c r="I32" s="43"/>
      <c r="J32" s="36"/>
      <c r="K32" s="43"/>
      <c r="M32" s="44"/>
      <c r="O32" s="45"/>
      <c r="P32" s="36"/>
      <c r="Q32" s="36"/>
      <c r="R32" s="46"/>
      <c r="S32" s="36"/>
      <c r="T32" s="44"/>
      <c r="V32" s="47"/>
      <c r="W32" s="41"/>
      <c r="X32" s="44"/>
      <c r="Y32" s="41"/>
      <c r="Z32" s="44"/>
      <c r="AA32" s="41"/>
      <c r="AB32" s="36"/>
      <c r="AC32" s="36"/>
      <c r="AD32" s="44"/>
      <c r="AE32" s="36"/>
      <c r="AF32" s="44"/>
      <c r="AG32" s="36"/>
      <c r="AH32" s="44"/>
      <c r="AI32" s="36"/>
      <c r="AJ32" s="44"/>
    </row>
    <row r="33" spans="1:36" ht="15">
      <c r="A33" s="29"/>
      <c r="B33" s="30"/>
      <c r="C33" s="29"/>
      <c r="D33" s="35"/>
      <c r="E33" s="35"/>
      <c r="F33" s="95" t="s">
        <v>71</v>
      </c>
      <c r="G33" s="35"/>
      <c r="H33" s="30"/>
      <c r="I33" s="43"/>
      <c r="J33" s="36"/>
      <c r="K33" s="43"/>
      <c r="M33" s="44"/>
      <c r="O33" s="45"/>
      <c r="P33" s="36"/>
      <c r="Q33" s="36"/>
      <c r="R33" s="46"/>
      <c r="S33" s="36"/>
      <c r="T33" s="44"/>
      <c r="V33" s="47"/>
      <c r="W33" s="41"/>
      <c r="X33" s="44"/>
      <c r="Y33" s="41"/>
      <c r="Z33" s="44"/>
      <c r="AA33" s="41"/>
      <c r="AB33" s="44">
        <v>1330000</v>
      </c>
      <c r="AC33" s="44"/>
      <c r="AD33" s="44">
        <f>AB33+AC33</f>
        <v>1330000</v>
      </c>
      <c r="AE33" s="44">
        <v>10000</v>
      </c>
      <c r="AF33" s="44">
        <f>AD33+AE33</f>
        <v>1340000</v>
      </c>
      <c r="AG33" s="44"/>
      <c r="AH33" s="44">
        <f>AF33+AG33</f>
        <v>1340000</v>
      </c>
      <c r="AI33" s="44"/>
      <c r="AJ33" s="44">
        <f>AH33+AI33</f>
        <v>1340000</v>
      </c>
    </row>
    <row r="34" spans="1:36" ht="15">
      <c r="A34" s="29"/>
      <c r="B34" s="30"/>
      <c r="C34" s="29"/>
      <c r="D34" s="35"/>
      <c r="E34" s="35"/>
      <c r="F34" s="29" t="s">
        <v>72</v>
      </c>
      <c r="G34" s="35"/>
      <c r="H34" s="30"/>
      <c r="I34" s="43" t="s">
        <v>73</v>
      </c>
      <c r="J34" s="36"/>
      <c r="K34" s="43" t="s">
        <v>73</v>
      </c>
      <c r="M34" s="44">
        <f>K34+L34</f>
        <v>380000</v>
      </c>
      <c r="O34" s="45">
        <f>M34+N34</f>
        <v>380000</v>
      </c>
      <c r="P34" s="44">
        <v>159150</v>
      </c>
      <c r="Q34" s="36"/>
      <c r="R34" s="46">
        <f>P34/O34</f>
        <v>0.4188157894736842</v>
      </c>
      <c r="S34" s="36"/>
      <c r="T34" s="44">
        <f>O34+S34</f>
        <v>380000</v>
      </c>
      <c r="V34" s="47">
        <v>500000</v>
      </c>
      <c r="W34" s="41"/>
      <c r="X34" s="44">
        <f>V34+W34</f>
        <v>500000</v>
      </c>
      <c r="Y34" s="41">
        <v>178000</v>
      </c>
      <c r="Z34" s="44">
        <f>X34+Y34</f>
        <v>678000</v>
      </c>
      <c r="AA34" s="41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36" ht="15">
      <c r="A35" s="29"/>
      <c r="B35" s="30"/>
      <c r="C35" s="29"/>
      <c r="D35" s="35"/>
      <c r="E35" s="35"/>
      <c r="F35" s="29" t="s">
        <v>74</v>
      </c>
      <c r="G35" s="35"/>
      <c r="H35" s="30"/>
      <c r="I35" s="43"/>
      <c r="J35" s="36"/>
      <c r="K35" s="43"/>
      <c r="M35" s="44"/>
      <c r="O35" s="45"/>
      <c r="P35" s="36"/>
      <c r="Q35" s="36"/>
      <c r="R35" s="46"/>
      <c r="S35" s="36"/>
      <c r="T35" s="44"/>
      <c r="V35" s="47"/>
      <c r="W35" s="41"/>
      <c r="X35" s="44"/>
      <c r="Y35" s="41"/>
      <c r="Z35" s="44"/>
      <c r="AA35" s="41"/>
      <c r="AB35" s="36"/>
      <c r="AC35" s="36"/>
      <c r="AD35" s="44"/>
      <c r="AE35" s="36"/>
      <c r="AF35" s="44"/>
      <c r="AG35" s="36"/>
      <c r="AH35" s="44"/>
      <c r="AI35" s="36"/>
      <c r="AJ35" s="44"/>
    </row>
    <row r="36" spans="1:36" ht="15">
      <c r="A36" s="29"/>
      <c r="B36" s="30"/>
      <c r="C36" s="29"/>
      <c r="D36" s="35"/>
      <c r="E36" s="35"/>
      <c r="F36" s="96" t="s">
        <v>56</v>
      </c>
      <c r="G36" s="35"/>
      <c r="H36" s="30"/>
      <c r="I36" s="43"/>
      <c r="J36" s="36"/>
      <c r="K36" s="43"/>
      <c r="M36" s="44"/>
      <c r="O36" s="45"/>
      <c r="P36" s="36"/>
      <c r="Q36" s="36"/>
      <c r="R36" s="46"/>
      <c r="S36" s="36"/>
      <c r="T36" s="44"/>
      <c r="V36" s="47"/>
      <c r="W36" s="41"/>
      <c r="X36" s="44"/>
      <c r="Y36" s="41"/>
      <c r="Z36" s="44"/>
      <c r="AA36" s="41"/>
      <c r="AB36" s="44">
        <v>700000</v>
      </c>
      <c r="AC36" s="44"/>
      <c r="AD36" s="44">
        <f>AB36+AC36</f>
        <v>700000</v>
      </c>
      <c r="AE36" s="44"/>
      <c r="AF36" s="44">
        <f>AD36+AE36</f>
        <v>700000</v>
      </c>
      <c r="AG36" s="44"/>
      <c r="AH36" s="44">
        <f>AF36+AG36</f>
        <v>700000</v>
      </c>
      <c r="AI36" s="44"/>
      <c r="AJ36" s="44">
        <f>AH36+AI36</f>
        <v>700000</v>
      </c>
    </row>
    <row r="37" spans="1:36" ht="15">
      <c r="A37" s="29"/>
      <c r="B37" s="30"/>
      <c r="C37" s="29"/>
      <c r="D37" s="35"/>
      <c r="E37" s="35"/>
      <c r="F37" s="29" t="s">
        <v>75</v>
      </c>
      <c r="G37" s="35"/>
      <c r="H37" s="30"/>
      <c r="I37" s="43"/>
      <c r="J37" s="36"/>
      <c r="K37" s="43"/>
      <c r="M37" s="44"/>
      <c r="O37" s="45"/>
      <c r="P37" s="36"/>
      <c r="Q37" s="36"/>
      <c r="R37" s="46"/>
      <c r="S37" s="36"/>
      <c r="T37" s="44"/>
      <c r="V37" s="47"/>
      <c r="W37" s="41"/>
      <c r="X37" s="44"/>
      <c r="Y37" s="41"/>
      <c r="Z37" s="44"/>
      <c r="AA37" s="41"/>
      <c r="AB37" s="36"/>
      <c r="AC37" s="36"/>
      <c r="AD37" s="44"/>
      <c r="AE37" s="36"/>
      <c r="AF37" s="44"/>
      <c r="AG37" s="36"/>
      <c r="AH37" s="44"/>
      <c r="AI37" s="36"/>
      <c r="AJ37" s="44"/>
    </row>
    <row r="38" spans="1:36" ht="15">
      <c r="A38" s="29"/>
      <c r="B38" s="30"/>
      <c r="C38" s="29"/>
      <c r="D38" s="35"/>
      <c r="E38" s="35"/>
      <c r="F38" s="29" t="s">
        <v>60</v>
      </c>
      <c r="G38" s="35"/>
      <c r="H38" s="30"/>
      <c r="I38" s="43"/>
      <c r="J38" s="36"/>
      <c r="K38" s="43"/>
      <c r="M38" s="44"/>
      <c r="O38" s="45"/>
      <c r="P38" s="36"/>
      <c r="Q38" s="36"/>
      <c r="R38" s="46"/>
      <c r="S38" s="36"/>
      <c r="T38" s="44"/>
      <c r="V38" s="47"/>
      <c r="W38" s="41"/>
      <c r="X38" s="44"/>
      <c r="Y38" s="41"/>
      <c r="Z38" s="44"/>
      <c r="AA38" s="41"/>
      <c r="AB38" s="36"/>
      <c r="AC38" s="36"/>
      <c r="AD38" s="44"/>
      <c r="AE38" s="36"/>
      <c r="AF38" s="44"/>
      <c r="AG38" s="36"/>
      <c r="AH38" s="44"/>
      <c r="AI38" s="36"/>
      <c r="AJ38" s="44"/>
    </row>
    <row r="39" spans="1:36" ht="15">
      <c r="A39" s="29"/>
      <c r="B39" s="30"/>
      <c r="C39" s="29"/>
      <c r="D39" s="35"/>
      <c r="E39" s="35"/>
      <c r="F39" s="34">
        <v>211</v>
      </c>
      <c r="G39" s="35"/>
      <c r="H39" s="30"/>
      <c r="I39" s="43"/>
      <c r="J39" s="36"/>
      <c r="K39" s="43"/>
      <c r="M39" s="44"/>
      <c r="O39" s="45"/>
      <c r="P39" s="36"/>
      <c r="Q39" s="36"/>
      <c r="R39" s="46"/>
      <c r="S39" s="36"/>
      <c r="T39" s="44"/>
      <c r="V39" s="47">
        <v>50000</v>
      </c>
      <c r="W39" s="41">
        <v>-10000</v>
      </c>
      <c r="X39" s="44">
        <f>V39+W39</f>
        <v>40000</v>
      </c>
      <c r="Y39" s="41"/>
      <c r="Z39" s="44">
        <f>X39+Y39</f>
        <v>40000</v>
      </c>
      <c r="AA39" s="41"/>
      <c r="AB39" s="44">
        <v>62000</v>
      </c>
      <c r="AC39" s="44"/>
      <c r="AD39" s="44">
        <f>AB39+AC39</f>
        <v>62000</v>
      </c>
      <c r="AE39" s="44"/>
      <c r="AF39" s="44">
        <f>AD39+AE39</f>
        <v>62000</v>
      </c>
      <c r="AG39" s="44"/>
      <c r="AH39" s="44">
        <f>AF39+AG39</f>
        <v>62000</v>
      </c>
      <c r="AI39" s="44"/>
      <c r="AJ39" s="44">
        <f>AH39+AI39</f>
        <v>62000</v>
      </c>
    </row>
    <row r="40" spans="1:36" ht="15">
      <c r="A40" s="29"/>
      <c r="B40" s="30"/>
      <c r="C40" s="29"/>
      <c r="D40" s="35"/>
      <c r="E40" s="35"/>
      <c r="F40" s="29" t="s">
        <v>76</v>
      </c>
      <c r="G40" s="35"/>
      <c r="H40" s="30"/>
      <c r="I40" s="43" t="s">
        <v>35</v>
      </c>
      <c r="J40" s="36"/>
      <c r="K40" s="43" t="s">
        <v>35</v>
      </c>
      <c r="M40" s="44">
        <f>K40+L40</f>
        <v>50000</v>
      </c>
      <c r="O40" s="45">
        <f>M40+N40</f>
        <v>50000</v>
      </c>
      <c r="P40" s="44">
        <v>17677</v>
      </c>
      <c r="Q40" s="36"/>
      <c r="R40" s="46">
        <f>P40/O40</f>
        <v>0.35354</v>
      </c>
      <c r="S40" s="36"/>
      <c r="T40" s="44">
        <f>O40+S40</f>
        <v>50000</v>
      </c>
      <c r="V40" s="47"/>
      <c r="W40" s="41"/>
      <c r="X40" s="44"/>
      <c r="Y40" s="41"/>
      <c r="Z40" s="44"/>
      <c r="AA40" s="41"/>
      <c r="AB40" s="36"/>
      <c r="AC40" s="36"/>
      <c r="AD40" s="44"/>
      <c r="AE40" s="36"/>
      <c r="AF40" s="44"/>
      <c r="AG40" s="36"/>
      <c r="AH40" s="44"/>
      <c r="AI40" s="36"/>
      <c r="AJ40" s="44"/>
    </row>
    <row r="41" spans="1:36" ht="15">
      <c r="A41" s="29"/>
      <c r="B41" s="30"/>
      <c r="C41" s="29"/>
      <c r="D41" s="35"/>
      <c r="E41" s="35"/>
      <c r="F41" s="29" t="s">
        <v>38</v>
      </c>
      <c r="G41" s="35"/>
      <c r="H41" s="30"/>
      <c r="I41" s="36"/>
      <c r="J41" s="36"/>
      <c r="K41" s="43"/>
      <c r="M41" s="44"/>
      <c r="O41" s="45"/>
      <c r="P41" s="36">
        <v>0</v>
      </c>
      <c r="Q41" s="36"/>
      <c r="R41" s="46"/>
      <c r="S41" s="97"/>
      <c r="T41" s="48"/>
      <c r="V41" s="47"/>
      <c r="W41" s="41"/>
      <c r="X41" s="44"/>
      <c r="Y41" s="41"/>
      <c r="Z41" s="48"/>
      <c r="AA41" s="41"/>
      <c r="AB41" s="36"/>
      <c r="AC41" s="36"/>
      <c r="AD41" s="44"/>
      <c r="AE41" s="36"/>
      <c r="AF41" s="44"/>
      <c r="AG41" s="36"/>
      <c r="AH41" s="44"/>
      <c r="AI41" s="36"/>
      <c r="AJ41" s="44"/>
    </row>
    <row r="42" spans="1:36" ht="15.75">
      <c r="A42" s="49"/>
      <c r="B42" s="50"/>
      <c r="C42" s="49"/>
      <c r="D42" s="51"/>
      <c r="E42" s="51"/>
      <c r="F42" s="49"/>
      <c r="G42" s="51"/>
      <c r="H42" s="50"/>
      <c r="I42" s="52" t="s">
        <v>77</v>
      </c>
      <c r="J42" s="64">
        <v>-350000</v>
      </c>
      <c r="K42" s="60">
        <f>I42+J42</f>
        <v>710000</v>
      </c>
      <c r="L42" s="55"/>
      <c r="M42" s="56">
        <f>K42+L42</f>
        <v>710000</v>
      </c>
      <c r="N42" s="55"/>
      <c r="O42" s="56">
        <f>M42+N42</f>
        <v>710000</v>
      </c>
      <c r="P42" s="57">
        <f>SUM(P30:P41)</f>
        <v>207412</v>
      </c>
      <c r="Q42" s="57"/>
      <c r="R42" s="58">
        <f>P42/O42</f>
        <v>0.29212957746478874</v>
      </c>
      <c r="S42" s="53"/>
      <c r="T42" s="56">
        <f>O42+S42</f>
        <v>710000</v>
      </c>
      <c r="U42" s="55"/>
      <c r="V42" s="59">
        <f aca="true" t="shared" si="1" ref="V42:AB42">SUM(V30:V41)</f>
        <v>585000</v>
      </c>
      <c r="W42" s="60">
        <f t="shared" si="1"/>
        <v>-10000</v>
      </c>
      <c r="X42" s="59">
        <f t="shared" si="1"/>
        <v>575000</v>
      </c>
      <c r="Y42" s="59">
        <f t="shared" si="1"/>
        <v>178000</v>
      </c>
      <c r="Z42" s="59">
        <f t="shared" si="1"/>
        <v>753000</v>
      </c>
      <c r="AA42" s="60"/>
      <c r="AB42" s="59">
        <f t="shared" si="1"/>
        <v>2132000</v>
      </c>
      <c r="AC42" s="59"/>
      <c r="AD42" s="59">
        <f>SUM(AD30:AD41)</f>
        <v>2132000</v>
      </c>
      <c r="AE42" s="59">
        <f>SUM(AE30:AE41)</f>
        <v>10000</v>
      </c>
      <c r="AF42" s="59">
        <f>SUM(AF30:AF41)</f>
        <v>2142000</v>
      </c>
      <c r="AG42" s="59"/>
      <c r="AH42" s="59">
        <f>SUM(AH30:AH41)</f>
        <v>2142000</v>
      </c>
      <c r="AI42" s="59"/>
      <c r="AJ42" s="59">
        <f>SUM(AJ30:AJ41)</f>
        <v>2142000</v>
      </c>
    </row>
    <row r="43" spans="1:36" ht="15">
      <c r="A43" s="29" t="s">
        <v>78</v>
      </c>
      <c r="B43" s="30"/>
      <c r="C43" s="31" t="s">
        <v>79</v>
      </c>
      <c r="D43" s="32"/>
      <c r="E43" s="33"/>
      <c r="F43" s="34">
        <v>211</v>
      </c>
      <c r="G43" s="35"/>
      <c r="H43" s="30"/>
      <c r="I43" s="36"/>
      <c r="J43" s="36"/>
      <c r="K43" s="43"/>
      <c r="M43" s="44"/>
      <c r="O43" s="98"/>
      <c r="P43" s="36"/>
      <c r="Q43" s="36"/>
      <c r="R43" s="46"/>
      <c r="S43" s="36"/>
      <c r="T43" s="44"/>
      <c r="V43" s="47">
        <v>70000</v>
      </c>
      <c r="W43" s="41">
        <v>-30000</v>
      </c>
      <c r="X43" s="44">
        <f>V43+W43</f>
        <v>40000</v>
      </c>
      <c r="Y43" s="41"/>
      <c r="Z43" s="42">
        <f>X43+Y43</f>
        <v>40000</v>
      </c>
      <c r="AA43" s="41"/>
      <c r="AB43" s="44">
        <v>35000</v>
      </c>
      <c r="AC43" s="44"/>
      <c r="AD43" s="44">
        <f>AB43+AC43</f>
        <v>35000</v>
      </c>
      <c r="AE43" s="44"/>
      <c r="AF43" s="44">
        <f>AD43+AE43</f>
        <v>35000</v>
      </c>
      <c r="AG43" s="44"/>
      <c r="AH43" s="44">
        <f>AF43+AG43</f>
        <v>35000</v>
      </c>
      <c r="AI43" s="44"/>
      <c r="AJ43" s="44">
        <f>AH43+AI43</f>
        <v>35000</v>
      </c>
    </row>
    <row r="44" spans="1:36" ht="15">
      <c r="A44" s="29" t="s">
        <v>80</v>
      </c>
      <c r="B44" s="30"/>
      <c r="C44" s="29" t="s">
        <v>81</v>
      </c>
      <c r="D44" s="35"/>
      <c r="E44" s="35"/>
      <c r="F44" s="29" t="s">
        <v>76</v>
      </c>
      <c r="G44" s="35"/>
      <c r="H44" s="30"/>
      <c r="I44" s="43" t="s">
        <v>82</v>
      </c>
      <c r="J44" s="36"/>
      <c r="K44" s="43" t="s">
        <v>82</v>
      </c>
      <c r="M44" s="44">
        <f>K44+L44</f>
        <v>80000</v>
      </c>
      <c r="O44" s="45">
        <f>M44+N44</f>
        <v>80000</v>
      </c>
      <c r="P44" s="44">
        <v>20000</v>
      </c>
      <c r="Q44" s="36"/>
      <c r="R44" s="46">
        <f>P44/O44</f>
        <v>0.25</v>
      </c>
      <c r="S44" s="36"/>
      <c r="T44" s="44">
        <f>O44+S44</f>
        <v>80000</v>
      </c>
      <c r="V44" s="47"/>
      <c r="W44" s="41" t="s">
        <v>83</v>
      </c>
      <c r="X44" s="44"/>
      <c r="Y44" s="41" t="s">
        <v>83</v>
      </c>
      <c r="Z44" s="44"/>
      <c r="AA44" s="41"/>
      <c r="AB44" s="36"/>
      <c r="AC44" s="36"/>
      <c r="AD44" s="44"/>
      <c r="AE44" s="36"/>
      <c r="AF44" s="44"/>
      <c r="AG44" s="36"/>
      <c r="AH44" s="44"/>
      <c r="AI44" s="36"/>
      <c r="AJ44" s="44"/>
    </row>
    <row r="45" spans="1:36" ht="15">
      <c r="A45" s="29" t="s">
        <v>84</v>
      </c>
      <c r="B45" s="30"/>
      <c r="C45" s="29" t="s">
        <v>85</v>
      </c>
      <c r="D45" s="35"/>
      <c r="E45" s="35"/>
      <c r="F45" s="29" t="s">
        <v>38</v>
      </c>
      <c r="G45" s="35"/>
      <c r="H45" s="30"/>
      <c r="I45" s="36"/>
      <c r="J45" s="36"/>
      <c r="K45" s="43"/>
      <c r="M45" s="44"/>
      <c r="O45" s="45"/>
      <c r="P45" s="36"/>
      <c r="Q45" s="36"/>
      <c r="R45" s="46"/>
      <c r="S45" s="36"/>
      <c r="T45" s="44"/>
      <c r="V45" s="47"/>
      <c r="W45" s="41"/>
      <c r="X45" s="44"/>
      <c r="Y45" s="41"/>
      <c r="Z45" s="44"/>
      <c r="AA45" s="41"/>
      <c r="AB45" s="36"/>
      <c r="AC45" s="36"/>
      <c r="AD45" s="44"/>
      <c r="AE45" s="36"/>
      <c r="AF45" s="44"/>
      <c r="AG45" s="36"/>
      <c r="AH45" s="44"/>
      <c r="AI45" s="36"/>
      <c r="AJ45" s="44"/>
    </row>
    <row r="46" spans="1:36" ht="15">
      <c r="A46" s="29"/>
      <c r="B46" s="30"/>
      <c r="C46" s="69" t="s">
        <v>86</v>
      </c>
      <c r="D46" s="99"/>
      <c r="E46" s="94"/>
      <c r="F46" s="34">
        <v>211</v>
      </c>
      <c r="G46" s="35"/>
      <c r="H46" s="30"/>
      <c r="I46" s="36"/>
      <c r="J46" s="36"/>
      <c r="K46" s="43"/>
      <c r="M46" s="44"/>
      <c r="O46" s="45"/>
      <c r="P46" s="36"/>
      <c r="Q46" s="36"/>
      <c r="R46" s="46"/>
      <c r="S46" s="36"/>
      <c r="T46" s="44"/>
      <c r="V46" s="47">
        <v>90000</v>
      </c>
      <c r="W46" s="41">
        <v>-35000</v>
      </c>
      <c r="X46" s="44">
        <f>V46+W46</f>
        <v>55000</v>
      </c>
      <c r="Y46" s="41"/>
      <c r="Z46" s="44">
        <f>X46+Y46</f>
        <v>55000</v>
      </c>
      <c r="AA46" s="41"/>
      <c r="AB46" s="44">
        <v>50000</v>
      </c>
      <c r="AC46" s="44"/>
      <c r="AD46" s="44">
        <f>AB46+AC46</f>
        <v>50000</v>
      </c>
      <c r="AE46" s="44"/>
      <c r="AF46" s="44">
        <f>AD46+AE46</f>
        <v>50000</v>
      </c>
      <c r="AG46" s="44"/>
      <c r="AH46" s="44">
        <f>AF46+AG46</f>
        <v>50000</v>
      </c>
      <c r="AI46" s="44"/>
      <c r="AJ46" s="44">
        <f>AH46+AI46</f>
        <v>50000</v>
      </c>
    </row>
    <row r="47" spans="1:36" ht="15">
      <c r="A47" s="29"/>
      <c r="B47" s="30"/>
      <c r="C47" s="29" t="s">
        <v>87</v>
      </c>
      <c r="D47" s="35"/>
      <c r="E47" s="35"/>
      <c r="F47" s="29" t="s">
        <v>76</v>
      </c>
      <c r="G47" s="35"/>
      <c r="H47" s="30"/>
      <c r="I47" s="43" t="s">
        <v>88</v>
      </c>
      <c r="J47" s="36"/>
      <c r="K47" s="43" t="s">
        <v>88</v>
      </c>
      <c r="M47" s="44">
        <f>K47+L47</f>
        <v>70000</v>
      </c>
      <c r="O47" s="45">
        <f>M47+N47</f>
        <v>70000</v>
      </c>
      <c r="P47" s="44">
        <v>48268</v>
      </c>
      <c r="Q47" s="36"/>
      <c r="R47" s="46">
        <f>P47/O47</f>
        <v>0.6895428571428571</v>
      </c>
      <c r="S47" s="36"/>
      <c r="T47" s="44">
        <f>O47+S47</f>
        <v>70000</v>
      </c>
      <c r="V47" s="47"/>
      <c r="W47" s="41"/>
      <c r="X47" s="44"/>
      <c r="Y47" s="41"/>
      <c r="Z47" s="44"/>
      <c r="AA47" s="41"/>
      <c r="AB47" s="36"/>
      <c r="AC47" s="36"/>
      <c r="AD47" s="44"/>
      <c r="AE47" s="36"/>
      <c r="AF47" s="44"/>
      <c r="AG47" s="36"/>
      <c r="AH47" s="44"/>
      <c r="AI47" s="36"/>
      <c r="AJ47" s="44"/>
    </row>
    <row r="48" spans="1:36" ht="15">
      <c r="A48" s="29"/>
      <c r="B48" s="30"/>
      <c r="C48" s="29" t="s">
        <v>89</v>
      </c>
      <c r="D48" s="35"/>
      <c r="E48" s="35"/>
      <c r="F48" s="29" t="s">
        <v>38</v>
      </c>
      <c r="G48" s="35"/>
      <c r="H48" s="30"/>
      <c r="I48" s="36"/>
      <c r="J48" s="36"/>
      <c r="K48" s="43"/>
      <c r="M48" s="44"/>
      <c r="O48" s="45"/>
      <c r="P48" s="36"/>
      <c r="Q48" s="36"/>
      <c r="R48" s="46"/>
      <c r="S48" s="36"/>
      <c r="T48" s="44"/>
      <c r="V48" s="47"/>
      <c r="W48" s="41"/>
      <c r="X48" s="44"/>
      <c r="Y48" s="41"/>
      <c r="Z48" s="44"/>
      <c r="AA48" s="41"/>
      <c r="AB48" s="36"/>
      <c r="AC48" s="36"/>
      <c r="AD48" s="44"/>
      <c r="AE48" s="36"/>
      <c r="AF48" s="44"/>
      <c r="AG48" s="36"/>
      <c r="AH48" s="44"/>
      <c r="AI48" s="36"/>
      <c r="AJ48" s="44"/>
    </row>
    <row r="49" spans="1:36" ht="15">
      <c r="A49" s="29"/>
      <c r="B49" s="30"/>
      <c r="C49" s="69" t="s">
        <v>90</v>
      </c>
      <c r="D49" s="99"/>
      <c r="E49" s="94"/>
      <c r="F49" s="34">
        <v>211</v>
      </c>
      <c r="G49" s="35"/>
      <c r="H49" s="30"/>
      <c r="I49" s="36"/>
      <c r="J49" s="36"/>
      <c r="K49" s="43"/>
      <c r="M49" s="44"/>
      <c r="O49" s="45"/>
      <c r="P49" s="36"/>
      <c r="Q49" s="36"/>
      <c r="R49" s="46"/>
      <c r="S49" s="36"/>
      <c r="T49" s="44"/>
      <c r="V49" s="47">
        <v>80000</v>
      </c>
      <c r="W49" s="41">
        <v>-5000</v>
      </c>
      <c r="X49" s="44">
        <f>V49+W49</f>
        <v>75000</v>
      </c>
      <c r="Y49" s="41"/>
      <c r="Z49" s="44">
        <f>X49+Y49</f>
        <v>75000</v>
      </c>
      <c r="AA49" s="41"/>
      <c r="AB49" s="44">
        <v>94000</v>
      </c>
      <c r="AC49" s="44"/>
      <c r="AD49" s="44">
        <f>AB49+AC49</f>
        <v>94000</v>
      </c>
      <c r="AE49" s="44"/>
      <c r="AF49" s="44">
        <f>AD49+AE49</f>
        <v>94000</v>
      </c>
      <c r="AG49" s="44"/>
      <c r="AH49" s="44">
        <f>AF49+AG49</f>
        <v>94000</v>
      </c>
      <c r="AI49" s="44"/>
      <c r="AJ49" s="44">
        <f>AH49+AI49</f>
        <v>94000</v>
      </c>
    </row>
    <row r="50" spans="1:36" ht="15">
      <c r="A50" s="29"/>
      <c r="B50" s="30"/>
      <c r="C50" s="29" t="s">
        <v>91</v>
      </c>
      <c r="D50" s="35"/>
      <c r="E50" s="35"/>
      <c r="F50" s="29" t="s">
        <v>76</v>
      </c>
      <c r="G50" s="35"/>
      <c r="H50" s="30"/>
      <c r="I50" s="43" t="s">
        <v>92</v>
      </c>
      <c r="J50" s="36"/>
      <c r="K50" s="47">
        <v>85000</v>
      </c>
      <c r="M50" s="44">
        <f>K50+L50</f>
        <v>85000</v>
      </c>
      <c r="O50" s="45">
        <f>M50+N50</f>
        <v>85000</v>
      </c>
      <c r="P50" s="44">
        <v>45767</v>
      </c>
      <c r="Q50" s="36"/>
      <c r="R50" s="46">
        <f>P50/O50</f>
        <v>0.538435294117647</v>
      </c>
      <c r="S50" s="36"/>
      <c r="T50" s="44">
        <f>O50+S50</f>
        <v>85000</v>
      </c>
      <c r="V50" s="47"/>
      <c r="W50" s="41"/>
      <c r="X50" s="44"/>
      <c r="Y50" s="41"/>
      <c r="Z50" s="44"/>
      <c r="AA50" s="41"/>
      <c r="AB50" s="36"/>
      <c r="AC50" s="36"/>
      <c r="AD50" s="44"/>
      <c r="AE50" s="36"/>
      <c r="AF50" s="44"/>
      <c r="AG50" s="36"/>
      <c r="AH50" s="44"/>
      <c r="AI50" s="36"/>
      <c r="AJ50" s="44"/>
    </row>
    <row r="51" spans="1:36" ht="15">
      <c r="A51" s="29"/>
      <c r="B51" s="30"/>
      <c r="C51" s="29"/>
      <c r="D51" s="35"/>
      <c r="E51" s="35"/>
      <c r="F51" s="29" t="s">
        <v>38</v>
      </c>
      <c r="G51" s="35"/>
      <c r="H51" s="30"/>
      <c r="I51" s="36"/>
      <c r="J51" s="36"/>
      <c r="K51" s="43"/>
      <c r="M51" s="44"/>
      <c r="O51" s="45"/>
      <c r="P51" s="36"/>
      <c r="Q51" s="36"/>
      <c r="R51" s="46"/>
      <c r="S51" s="36"/>
      <c r="T51" s="44"/>
      <c r="V51" s="47"/>
      <c r="W51" s="41"/>
      <c r="X51" s="44"/>
      <c r="Y51" s="41"/>
      <c r="Z51" s="48"/>
      <c r="AA51" s="41"/>
      <c r="AB51" s="36"/>
      <c r="AC51" s="36"/>
      <c r="AD51" s="44"/>
      <c r="AE51" s="36"/>
      <c r="AF51" s="44"/>
      <c r="AG51" s="36"/>
      <c r="AH51" s="44"/>
      <c r="AI51" s="36"/>
      <c r="AJ51" s="44"/>
    </row>
    <row r="52" spans="1:36" ht="15.75">
      <c r="A52" s="49"/>
      <c r="B52" s="50"/>
      <c r="C52" s="49"/>
      <c r="D52" s="51"/>
      <c r="E52" s="51"/>
      <c r="F52" s="49"/>
      <c r="G52" s="51"/>
      <c r="H52" s="50"/>
      <c r="I52" s="52" t="s">
        <v>93</v>
      </c>
      <c r="J52" s="57"/>
      <c r="K52" s="54" t="s">
        <v>93</v>
      </c>
      <c r="L52" s="55"/>
      <c r="M52" s="56">
        <f>K52+L52</f>
        <v>235000</v>
      </c>
      <c r="N52" s="55"/>
      <c r="O52" s="56">
        <f>M52+N52</f>
        <v>235000</v>
      </c>
      <c r="P52" s="57">
        <f>SUM(P43:P51)</f>
        <v>114035</v>
      </c>
      <c r="Q52" s="57"/>
      <c r="R52" s="58">
        <f>P52/O52</f>
        <v>0.48525531914893616</v>
      </c>
      <c r="S52" s="53"/>
      <c r="T52" s="56">
        <f>O52+S52</f>
        <v>235000</v>
      </c>
      <c r="U52" s="55"/>
      <c r="V52" s="59">
        <f>SUM(V43:V49)</f>
        <v>240000</v>
      </c>
      <c r="W52" s="60">
        <f>SUM(W43:W49)</f>
        <v>-70000</v>
      </c>
      <c r="X52" s="59">
        <f>SUM(X43:X49)</f>
        <v>170000</v>
      </c>
      <c r="Y52" s="59"/>
      <c r="Z52" s="59">
        <f>SUM(Z43:Z49)</f>
        <v>170000</v>
      </c>
      <c r="AA52" s="60"/>
      <c r="AB52" s="59">
        <f>SUM(AB43:AB49)</f>
        <v>179000</v>
      </c>
      <c r="AC52" s="59"/>
      <c r="AD52" s="59">
        <f>SUM(AD43:AD49)</f>
        <v>179000</v>
      </c>
      <c r="AE52" s="59"/>
      <c r="AF52" s="59">
        <f>SUM(AF43:AF49)</f>
        <v>179000</v>
      </c>
      <c r="AG52" s="59"/>
      <c r="AH52" s="59">
        <f>SUM(AH43:AH49)</f>
        <v>179000</v>
      </c>
      <c r="AI52" s="59"/>
      <c r="AJ52" s="59">
        <f>SUM(AJ43:AJ49)</f>
        <v>179000</v>
      </c>
    </row>
    <row r="53" spans="1:36" ht="15">
      <c r="A53" s="29">
        <v>750</v>
      </c>
      <c r="B53" s="30"/>
      <c r="C53" s="31">
        <v>75011</v>
      </c>
      <c r="D53" s="32"/>
      <c r="E53" s="32"/>
      <c r="F53" s="100">
        <v>211</v>
      </c>
      <c r="G53" s="61"/>
      <c r="H53" s="62"/>
      <c r="I53" s="30"/>
      <c r="K53" s="38"/>
      <c r="M53" s="44"/>
      <c r="O53" s="45"/>
      <c r="P53" s="36"/>
      <c r="Q53" s="36"/>
      <c r="R53" s="82"/>
      <c r="S53" s="36"/>
      <c r="T53" s="44"/>
      <c r="V53" s="40">
        <v>113832</v>
      </c>
      <c r="W53" s="41"/>
      <c r="X53" s="44">
        <f>V53+W53</f>
        <v>113832</v>
      </c>
      <c r="Y53" s="41"/>
      <c r="Z53" s="42">
        <f>X53+Y53</f>
        <v>113832</v>
      </c>
      <c r="AA53" s="41"/>
      <c r="AB53" s="44">
        <v>130780</v>
      </c>
      <c r="AC53" s="44">
        <v>-12395</v>
      </c>
      <c r="AD53" s="44">
        <f>+AB53+AC53</f>
        <v>118385</v>
      </c>
      <c r="AE53" s="44"/>
      <c r="AF53" s="44">
        <f>+AD53+AE53</f>
        <v>118385</v>
      </c>
      <c r="AG53" s="44"/>
      <c r="AH53" s="44">
        <f>+AF53+AG53</f>
        <v>118385</v>
      </c>
      <c r="AI53" s="44"/>
      <c r="AJ53" s="44">
        <f>+AH53+AI53</f>
        <v>118385</v>
      </c>
    </row>
    <row r="54" spans="1:36" ht="15">
      <c r="A54" s="29" t="s">
        <v>94</v>
      </c>
      <c r="B54" s="30"/>
      <c r="C54" s="29" t="s">
        <v>95</v>
      </c>
      <c r="D54" s="35"/>
      <c r="E54" s="35"/>
      <c r="F54" s="29" t="s">
        <v>34</v>
      </c>
      <c r="G54" s="35"/>
      <c r="H54" s="30"/>
      <c r="I54" s="101" t="s">
        <v>96</v>
      </c>
      <c r="K54" s="43" t="s">
        <v>96</v>
      </c>
      <c r="M54" s="44">
        <f>K54+L54</f>
        <v>126816</v>
      </c>
      <c r="N54" s="41">
        <v>-6992</v>
      </c>
      <c r="O54" s="45">
        <f>M54+N54</f>
        <v>119824</v>
      </c>
      <c r="P54" s="44">
        <v>59912</v>
      </c>
      <c r="Q54" s="29"/>
      <c r="R54" s="84">
        <f>P54/O54</f>
        <v>0.5</v>
      </c>
      <c r="S54" s="36"/>
      <c r="T54" s="44">
        <f>O54+S54</f>
        <v>119824</v>
      </c>
      <c r="V54" s="47"/>
      <c r="W54" s="41"/>
      <c r="X54" s="44"/>
      <c r="Y54" s="41"/>
      <c r="Z54" s="44"/>
      <c r="AA54" s="41"/>
      <c r="AB54" s="36"/>
      <c r="AC54" s="36"/>
      <c r="AD54" s="44"/>
      <c r="AE54" s="36"/>
      <c r="AF54" s="44"/>
      <c r="AG54" s="36"/>
      <c r="AH54" s="44"/>
      <c r="AI54" s="36"/>
      <c r="AJ54" s="44"/>
    </row>
    <row r="55" spans="1:36" ht="15">
      <c r="A55" s="29" t="s">
        <v>97</v>
      </c>
      <c r="B55" s="30"/>
      <c r="C55" s="29"/>
      <c r="D55" s="35"/>
      <c r="E55" s="35"/>
      <c r="F55" s="29" t="s">
        <v>38</v>
      </c>
      <c r="G55" s="35"/>
      <c r="H55" s="30"/>
      <c r="I55" s="101"/>
      <c r="K55" s="43"/>
      <c r="M55" s="44"/>
      <c r="O55" s="45"/>
      <c r="P55" s="36"/>
      <c r="Q55" s="36"/>
      <c r="R55" s="102"/>
      <c r="S55" s="36"/>
      <c r="T55" s="44"/>
      <c r="V55" s="47"/>
      <c r="W55" s="41"/>
      <c r="X55" s="44"/>
      <c r="Y55" s="41"/>
      <c r="Z55" s="44"/>
      <c r="AA55" s="41"/>
      <c r="AB55" s="36"/>
      <c r="AC55" s="36"/>
      <c r="AD55" s="44"/>
      <c r="AE55" s="36"/>
      <c r="AF55" s="44"/>
      <c r="AG55" s="36"/>
      <c r="AH55" s="44"/>
      <c r="AI55" s="36"/>
      <c r="AJ55" s="44"/>
    </row>
    <row r="56" spans="1:36" ht="15">
      <c r="A56" s="29"/>
      <c r="B56" s="30"/>
      <c r="C56" s="29"/>
      <c r="D56" s="35"/>
      <c r="E56" s="35"/>
      <c r="F56" s="34">
        <v>212</v>
      </c>
      <c r="G56" s="35"/>
      <c r="H56" s="30"/>
      <c r="I56" s="101"/>
      <c r="K56" s="43"/>
      <c r="M56" s="44"/>
      <c r="O56" s="45"/>
      <c r="P56" s="36"/>
      <c r="Q56" s="29"/>
      <c r="R56" s="84"/>
      <c r="S56" s="36"/>
      <c r="T56" s="44"/>
      <c r="V56" s="47"/>
      <c r="W56" s="41"/>
      <c r="X56" s="44"/>
      <c r="Y56" s="41"/>
      <c r="Z56" s="44"/>
      <c r="AA56" s="41"/>
      <c r="AB56" s="36"/>
      <c r="AC56" s="36"/>
      <c r="AD56" s="44"/>
      <c r="AE56" s="44">
        <v>12935</v>
      </c>
      <c r="AF56" s="44">
        <f>+AD56+AE56</f>
        <v>12935</v>
      </c>
      <c r="AG56" s="44"/>
      <c r="AH56" s="44">
        <f>+AF56+AG56</f>
        <v>12935</v>
      </c>
      <c r="AI56" s="44"/>
      <c r="AJ56" s="44">
        <f>+AH56+AI56</f>
        <v>12935</v>
      </c>
    </row>
    <row r="57" spans="1:36" ht="15">
      <c r="A57" s="29"/>
      <c r="B57" s="30"/>
      <c r="C57" s="29"/>
      <c r="D57" s="35"/>
      <c r="E57" s="35"/>
      <c r="F57" s="29" t="s">
        <v>34</v>
      </c>
      <c r="G57" s="35"/>
      <c r="H57" s="30"/>
      <c r="I57" s="101"/>
      <c r="K57" s="43"/>
      <c r="M57" s="44"/>
      <c r="O57" s="45"/>
      <c r="P57" s="36"/>
      <c r="Q57" s="29"/>
      <c r="R57" s="84"/>
      <c r="S57" s="36"/>
      <c r="T57" s="44"/>
      <c r="V57" s="47"/>
      <c r="W57" s="41"/>
      <c r="X57" s="44"/>
      <c r="Y57" s="41"/>
      <c r="Z57" s="44"/>
      <c r="AA57" s="41"/>
      <c r="AB57" s="36"/>
      <c r="AC57" s="36"/>
      <c r="AD57" s="44"/>
      <c r="AE57" s="36"/>
      <c r="AF57" s="44"/>
      <c r="AG57" s="36"/>
      <c r="AH57" s="44"/>
      <c r="AI57" s="36"/>
      <c r="AJ57" s="44"/>
    </row>
    <row r="58" spans="1:36" ht="15">
      <c r="A58" s="29"/>
      <c r="B58" s="30"/>
      <c r="C58" s="69"/>
      <c r="D58" s="99"/>
      <c r="E58" s="93"/>
      <c r="F58" s="29" t="s">
        <v>98</v>
      </c>
      <c r="G58" s="35"/>
      <c r="H58" s="30"/>
      <c r="I58" s="101"/>
      <c r="K58" s="43"/>
      <c r="M58" s="44"/>
      <c r="O58" s="45"/>
      <c r="P58" s="36"/>
      <c r="Q58" s="29"/>
      <c r="R58" s="84"/>
      <c r="S58" s="36"/>
      <c r="T58" s="44"/>
      <c r="V58" s="47"/>
      <c r="W58" s="41"/>
      <c r="X58" s="44"/>
      <c r="Y58" s="41"/>
      <c r="Z58" s="44"/>
      <c r="AA58" s="41"/>
      <c r="AB58" s="36"/>
      <c r="AC58" s="36"/>
      <c r="AD58" s="44"/>
      <c r="AE58" s="36"/>
      <c r="AF58" s="44"/>
      <c r="AG58" s="36"/>
      <c r="AH58" s="44"/>
      <c r="AI58" s="36"/>
      <c r="AJ58" s="44"/>
    </row>
    <row r="59" spans="1:36" ht="15">
      <c r="A59" s="29"/>
      <c r="B59" s="30"/>
      <c r="C59" s="103"/>
      <c r="D59" s="104"/>
      <c r="E59" s="105"/>
      <c r="F59" s="29" t="s">
        <v>99</v>
      </c>
      <c r="G59" s="35"/>
      <c r="H59" s="30"/>
      <c r="I59" s="101"/>
      <c r="K59" s="43"/>
      <c r="M59" s="44"/>
      <c r="O59" s="45"/>
      <c r="P59" s="36"/>
      <c r="Q59" s="29"/>
      <c r="R59" s="84"/>
      <c r="S59" s="36"/>
      <c r="T59" s="44"/>
      <c r="V59" s="47"/>
      <c r="W59" s="41"/>
      <c r="X59" s="44"/>
      <c r="Y59" s="41"/>
      <c r="Z59" s="44"/>
      <c r="AA59" s="41"/>
      <c r="AB59" s="36"/>
      <c r="AC59" s="36"/>
      <c r="AD59" s="44"/>
      <c r="AE59" s="36"/>
      <c r="AF59" s="44"/>
      <c r="AG59" s="36"/>
      <c r="AH59" s="44"/>
      <c r="AI59" s="36"/>
      <c r="AJ59" s="44"/>
    </row>
    <row r="60" spans="1:36" ht="15">
      <c r="A60" s="29"/>
      <c r="B60" s="30"/>
      <c r="C60" s="103"/>
      <c r="D60" s="104"/>
      <c r="E60" s="105"/>
      <c r="F60" s="29" t="s">
        <v>100</v>
      </c>
      <c r="G60" s="35"/>
      <c r="H60" s="30"/>
      <c r="I60" s="101"/>
      <c r="K60" s="43"/>
      <c r="M60" s="44"/>
      <c r="O60" s="45"/>
      <c r="P60" s="36"/>
      <c r="Q60" s="29"/>
      <c r="R60" s="84"/>
      <c r="S60" s="36"/>
      <c r="T60" s="44"/>
      <c r="V60" s="47"/>
      <c r="W60" s="41"/>
      <c r="X60" s="44"/>
      <c r="Y60" s="41"/>
      <c r="Z60" s="44"/>
      <c r="AA60" s="41"/>
      <c r="AB60" s="36"/>
      <c r="AC60" s="36"/>
      <c r="AD60" s="44"/>
      <c r="AE60" s="36"/>
      <c r="AF60" s="44"/>
      <c r="AG60" s="36"/>
      <c r="AH60" s="44"/>
      <c r="AI60" s="36"/>
      <c r="AJ60" s="44"/>
    </row>
    <row r="61" spans="1:36" ht="15">
      <c r="A61" s="29"/>
      <c r="B61" s="30"/>
      <c r="C61" s="69" t="s">
        <v>101</v>
      </c>
      <c r="D61" s="99"/>
      <c r="E61" s="93"/>
      <c r="F61" s="96" t="s">
        <v>102</v>
      </c>
      <c r="G61" s="35"/>
      <c r="H61" s="30"/>
      <c r="I61" s="101"/>
      <c r="K61" s="43"/>
      <c r="M61" s="44"/>
      <c r="O61" s="45"/>
      <c r="P61" s="36"/>
      <c r="Q61" s="36"/>
      <c r="R61" s="102"/>
      <c r="S61" s="36"/>
      <c r="T61" s="44"/>
      <c r="V61" s="47">
        <v>1413100</v>
      </c>
      <c r="W61" s="41"/>
      <c r="X61" s="44">
        <f>V61+W61</f>
        <v>1413100</v>
      </c>
      <c r="Y61" s="41"/>
      <c r="Z61" s="44">
        <f>X61+Y61</f>
        <v>1413100</v>
      </c>
      <c r="AA61" s="41"/>
      <c r="AB61" s="44">
        <v>1500000</v>
      </c>
      <c r="AC61" s="44"/>
      <c r="AD61" s="44">
        <f>+AB61+AC61</f>
        <v>1500000</v>
      </c>
      <c r="AE61" s="44"/>
      <c r="AF61" s="44">
        <f>+AD61+AE61</f>
        <v>1500000</v>
      </c>
      <c r="AG61" s="44"/>
      <c r="AH61" s="44">
        <f>+AF61+AG61</f>
        <v>1500000</v>
      </c>
      <c r="AI61" s="44"/>
      <c r="AJ61" s="44">
        <f>+AH61+AI61</f>
        <v>1500000</v>
      </c>
    </row>
    <row r="62" spans="1:36" ht="15">
      <c r="A62" s="29"/>
      <c r="B62" s="30"/>
      <c r="C62" s="29" t="s">
        <v>103</v>
      </c>
      <c r="D62" s="35"/>
      <c r="E62" s="35"/>
      <c r="F62" s="29" t="s">
        <v>104</v>
      </c>
      <c r="G62" s="35"/>
      <c r="H62" s="30"/>
      <c r="I62" s="101" t="s">
        <v>105</v>
      </c>
      <c r="K62" s="43" t="s">
        <v>105</v>
      </c>
      <c r="M62" s="44">
        <f>K62+L62</f>
        <v>1200000</v>
      </c>
      <c r="O62" s="45">
        <f>M62+N62</f>
        <v>1200000</v>
      </c>
      <c r="P62" s="44">
        <v>599489</v>
      </c>
      <c r="Q62" s="29"/>
      <c r="R62" s="84">
        <f>P62/O62</f>
        <v>0.49957416666666665</v>
      </c>
      <c r="S62" s="36"/>
      <c r="T62" s="44">
        <f>O62+S62</f>
        <v>1200000</v>
      </c>
      <c r="V62" s="47"/>
      <c r="W62" s="41"/>
      <c r="X62" s="44"/>
      <c r="Y62" s="41"/>
      <c r="Z62" s="44"/>
      <c r="AA62" s="41"/>
      <c r="AB62" s="36"/>
      <c r="AC62" s="36"/>
      <c r="AD62" s="44"/>
      <c r="AE62" s="36"/>
      <c r="AF62" s="44"/>
      <c r="AG62" s="36"/>
      <c r="AH62" s="44"/>
      <c r="AI62" s="36"/>
      <c r="AJ62" s="44"/>
    </row>
    <row r="63" spans="1:36" ht="0.75" customHeight="1" hidden="1">
      <c r="A63" s="29"/>
      <c r="B63" s="30"/>
      <c r="C63" s="29"/>
      <c r="D63" s="35"/>
      <c r="E63" s="35"/>
      <c r="F63" s="96" t="s">
        <v>106</v>
      </c>
      <c r="G63" s="35"/>
      <c r="H63" s="30"/>
      <c r="I63" s="101"/>
      <c r="K63" s="43"/>
      <c r="M63" s="44"/>
      <c r="O63" s="45"/>
      <c r="P63" s="44">
        <v>6870</v>
      </c>
      <c r="Q63" s="29"/>
      <c r="R63" s="84"/>
      <c r="S63" s="36"/>
      <c r="T63" s="44"/>
      <c r="V63" s="47"/>
      <c r="W63" s="41"/>
      <c r="X63" s="44"/>
      <c r="Y63" s="41"/>
      <c r="Z63" s="44">
        <f>X63+Y63</f>
        <v>0</v>
      </c>
      <c r="AA63" s="41"/>
      <c r="AB63" s="36"/>
      <c r="AC63" s="36"/>
      <c r="AD63" s="44"/>
      <c r="AE63" s="36"/>
      <c r="AF63" s="44"/>
      <c r="AG63" s="36"/>
      <c r="AH63" s="44"/>
      <c r="AI63" s="36"/>
      <c r="AJ63" s="44"/>
    </row>
    <row r="64" spans="1:36" ht="15" hidden="1">
      <c r="A64" s="29"/>
      <c r="B64" s="30"/>
      <c r="C64" s="29"/>
      <c r="D64" s="35"/>
      <c r="E64" s="35"/>
      <c r="F64" s="29" t="s">
        <v>107</v>
      </c>
      <c r="G64" s="35"/>
      <c r="H64" s="30"/>
      <c r="I64" s="101"/>
      <c r="K64" s="43"/>
      <c r="M64" s="44"/>
      <c r="O64" s="45"/>
      <c r="P64" s="44"/>
      <c r="Q64" s="29"/>
      <c r="R64" s="84"/>
      <c r="S64" s="36"/>
      <c r="T64" s="44"/>
      <c r="V64" s="47"/>
      <c r="W64" s="41"/>
      <c r="X64" s="44"/>
      <c r="Y64" s="41"/>
      <c r="Z64" s="44">
        <f>X64+Y64</f>
        <v>0</v>
      </c>
      <c r="AA64" s="41"/>
      <c r="AB64" s="36"/>
      <c r="AC64" s="36"/>
      <c r="AD64" s="44"/>
      <c r="AE64" s="36"/>
      <c r="AF64" s="44"/>
      <c r="AG64" s="36"/>
      <c r="AH64" s="44"/>
      <c r="AI64" s="36"/>
      <c r="AJ64" s="44"/>
    </row>
    <row r="65" spans="1:36" ht="15" hidden="1">
      <c r="A65" s="29"/>
      <c r="B65" s="30"/>
      <c r="C65" s="29"/>
      <c r="D65" s="35"/>
      <c r="E65" s="35"/>
      <c r="F65" s="29"/>
      <c r="G65" s="35"/>
      <c r="H65" s="30"/>
      <c r="I65" s="101"/>
      <c r="K65" s="43"/>
      <c r="M65" s="44"/>
      <c r="O65" s="45"/>
      <c r="P65" s="44"/>
      <c r="Q65" s="29"/>
      <c r="R65" s="84"/>
      <c r="S65" s="36"/>
      <c r="T65" s="44"/>
      <c r="V65" s="47"/>
      <c r="W65" s="41"/>
      <c r="X65" s="44"/>
      <c r="Y65" s="41"/>
      <c r="Z65" s="44">
        <f>X65+Y65</f>
        <v>0</v>
      </c>
      <c r="AA65" s="41"/>
      <c r="AB65" s="36"/>
      <c r="AC65" s="36"/>
      <c r="AD65" s="44"/>
      <c r="AE65" s="36"/>
      <c r="AF65" s="44"/>
      <c r="AG65" s="36"/>
      <c r="AH65" s="44"/>
      <c r="AI65" s="36"/>
      <c r="AJ65" s="44"/>
    </row>
    <row r="66" spans="1:36" ht="15" hidden="1">
      <c r="A66" s="29"/>
      <c r="B66" s="30"/>
      <c r="C66" s="29"/>
      <c r="D66" s="35"/>
      <c r="E66" s="35"/>
      <c r="F66" s="96" t="s">
        <v>108</v>
      </c>
      <c r="G66" s="35"/>
      <c r="H66" s="30"/>
      <c r="I66" s="101"/>
      <c r="K66" s="43"/>
      <c r="M66" s="44"/>
      <c r="O66" s="45"/>
      <c r="P66" s="44">
        <v>454</v>
      </c>
      <c r="Q66" s="29"/>
      <c r="R66" s="84"/>
      <c r="S66" s="36"/>
      <c r="T66" s="44"/>
      <c r="V66" s="47"/>
      <c r="W66" s="41"/>
      <c r="X66" s="44"/>
      <c r="Y66" s="41"/>
      <c r="Z66" s="44">
        <f>X66+Y66</f>
        <v>0</v>
      </c>
      <c r="AA66" s="41"/>
      <c r="AB66" s="36"/>
      <c r="AC66" s="36"/>
      <c r="AD66" s="44"/>
      <c r="AE66" s="36"/>
      <c r="AF66" s="44"/>
      <c r="AG66" s="36"/>
      <c r="AH66" s="44"/>
      <c r="AI66" s="36"/>
      <c r="AJ66" s="44"/>
    </row>
    <row r="67" spans="1:36" ht="15" hidden="1">
      <c r="A67" s="29"/>
      <c r="B67" s="30"/>
      <c r="C67" s="29"/>
      <c r="D67" s="35"/>
      <c r="E67" s="35"/>
      <c r="F67" s="34" t="s">
        <v>109</v>
      </c>
      <c r="G67" s="35"/>
      <c r="H67" s="30"/>
      <c r="I67" s="101"/>
      <c r="K67" s="43"/>
      <c r="M67" s="44"/>
      <c r="O67" s="45"/>
      <c r="P67" s="36"/>
      <c r="Q67" s="36"/>
      <c r="R67" s="102"/>
      <c r="S67" s="36"/>
      <c r="T67" s="44"/>
      <c r="V67" s="47"/>
      <c r="W67" s="41"/>
      <c r="X67" s="44"/>
      <c r="Y67" s="41"/>
      <c r="Z67" s="44">
        <f>X67+Y67</f>
        <v>0</v>
      </c>
      <c r="AA67" s="41"/>
      <c r="AB67" s="36"/>
      <c r="AC67" s="36"/>
      <c r="AD67" s="44"/>
      <c r="AE67" s="36"/>
      <c r="AF67" s="44"/>
      <c r="AG67" s="36"/>
      <c r="AH67" s="44"/>
      <c r="AI67" s="36"/>
      <c r="AJ67" s="44"/>
    </row>
    <row r="68" spans="1:36" ht="15">
      <c r="A68" s="29"/>
      <c r="B68" s="30"/>
      <c r="C68" s="29"/>
      <c r="D68" s="35"/>
      <c r="E68" s="35"/>
      <c r="F68" s="34"/>
      <c r="G68" s="35"/>
      <c r="H68" s="30"/>
      <c r="I68" s="101"/>
      <c r="K68" s="43"/>
      <c r="M68" s="44"/>
      <c r="O68" s="45"/>
      <c r="P68" s="36"/>
      <c r="Q68" s="29"/>
      <c r="R68" s="84"/>
      <c r="S68" s="36"/>
      <c r="T68" s="44"/>
      <c r="V68" s="47"/>
      <c r="W68" s="41"/>
      <c r="X68" s="44"/>
      <c r="Y68" s="41"/>
      <c r="Z68" s="44"/>
      <c r="AA68" s="41"/>
      <c r="AB68" s="36"/>
      <c r="AC68" s="36"/>
      <c r="AD68" s="44"/>
      <c r="AE68" s="36"/>
      <c r="AF68" s="44"/>
      <c r="AG68" s="36"/>
      <c r="AH68" s="44"/>
      <c r="AI68" s="36"/>
      <c r="AJ68" s="44"/>
    </row>
    <row r="69" spans="1:36" ht="15">
      <c r="A69" s="29"/>
      <c r="B69" s="30"/>
      <c r="C69" s="69" t="s">
        <v>110</v>
      </c>
      <c r="D69" s="99"/>
      <c r="E69" s="93"/>
      <c r="F69" s="34">
        <v>211</v>
      </c>
      <c r="G69" s="35"/>
      <c r="H69" s="30"/>
      <c r="I69" s="30"/>
      <c r="K69" s="43"/>
      <c r="M69" s="44"/>
      <c r="O69" s="45"/>
      <c r="P69" s="36"/>
      <c r="Q69" s="29"/>
      <c r="R69" s="84"/>
      <c r="S69" s="36"/>
      <c r="T69" s="44"/>
      <c r="V69" s="47">
        <v>17600</v>
      </c>
      <c r="W69" s="41"/>
      <c r="X69" s="44">
        <f>V69+W69</f>
        <v>17600</v>
      </c>
      <c r="Y69" s="41"/>
      <c r="Z69" s="44">
        <f>X69+Y69</f>
        <v>17600</v>
      </c>
      <c r="AA69" s="41"/>
      <c r="AB69" s="44">
        <f>Z69+AA69</f>
        <v>17600</v>
      </c>
      <c r="AC69" s="44"/>
      <c r="AD69" s="44">
        <f>+AB69+AC69</f>
        <v>17600</v>
      </c>
      <c r="AE69" s="44"/>
      <c r="AF69" s="44">
        <f>+AD69+AE69</f>
        <v>17600</v>
      </c>
      <c r="AG69" s="44"/>
      <c r="AH69" s="44">
        <f>+AF69+AG69</f>
        <v>17600</v>
      </c>
      <c r="AI69" s="44"/>
      <c r="AJ69" s="44">
        <f>+AH69+AI69</f>
        <v>17600</v>
      </c>
    </row>
    <row r="70" spans="1:36" ht="15">
      <c r="A70" s="29"/>
      <c r="B70" s="30"/>
      <c r="C70" s="29" t="s">
        <v>111</v>
      </c>
      <c r="D70" s="35"/>
      <c r="E70" s="35"/>
      <c r="F70" s="29" t="s">
        <v>34</v>
      </c>
      <c r="G70" s="35"/>
      <c r="H70" s="30"/>
      <c r="I70" s="101" t="s">
        <v>112</v>
      </c>
      <c r="K70" s="43" t="s">
        <v>112</v>
      </c>
      <c r="M70" s="44">
        <f>K70+L70</f>
        <v>22000</v>
      </c>
      <c r="O70" s="45">
        <f>M70+N70</f>
        <v>22000</v>
      </c>
      <c r="P70" s="44">
        <v>11000</v>
      </c>
      <c r="Q70" s="36"/>
      <c r="R70" s="102">
        <f>P70/O70</f>
        <v>0.5</v>
      </c>
      <c r="S70" s="36"/>
      <c r="T70" s="44">
        <f>O70+S70</f>
        <v>22000</v>
      </c>
      <c r="V70" s="47"/>
      <c r="W70" s="41"/>
      <c r="X70" s="44"/>
      <c r="Y70" s="41"/>
      <c r="Z70" s="44"/>
      <c r="AA70" s="41"/>
      <c r="AB70" s="36"/>
      <c r="AC70" s="36"/>
      <c r="AD70" s="44"/>
      <c r="AE70" s="36"/>
      <c r="AF70" s="44"/>
      <c r="AG70" s="36"/>
      <c r="AH70" s="44"/>
      <c r="AI70" s="36"/>
      <c r="AJ70" s="44"/>
    </row>
    <row r="71" spans="1:36" ht="15">
      <c r="A71" s="29"/>
      <c r="B71" s="30"/>
      <c r="C71" s="29"/>
      <c r="D71" s="35"/>
      <c r="E71" s="35"/>
      <c r="F71" s="73" t="s">
        <v>38</v>
      </c>
      <c r="G71" s="74"/>
      <c r="H71" s="85"/>
      <c r="I71" s="30"/>
      <c r="K71" s="106"/>
      <c r="M71" s="44"/>
      <c r="O71" s="45"/>
      <c r="P71" s="36"/>
      <c r="Q71" s="29"/>
      <c r="R71" s="102"/>
      <c r="S71" s="36"/>
      <c r="T71" s="48"/>
      <c r="V71" s="107"/>
      <c r="W71" s="41"/>
      <c r="X71" s="44"/>
      <c r="Y71" s="41"/>
      <c r="Z71" s="48"/>
      <c r="AA71" s="41"/>
      <c r="AB71" s="36"/>
      <c r="AC71" s="36"/>
      <c r="AD71" s="44"/>
      <c r="AE71" s="36"/>
      <c r="AF71" s="44"/>
      <c r="AG71" s="36"/>
      <c r="AH71" s="44"/>
      <c r="AI71" s="36"/>
      <c r="AJ71" s="44"/>
    </row>
    <row r="72" spans="1:36" ht="15.75">
      <c r="A72" s="49"/>
      <c r="B72" s="50"/>
      <c r="C72" s="49"/>
      <c r="D72" s="51"/>
      <c r="E72" s="50"/>
      <c r="F72" s="49"/>
      <c r="G72" s="51"/>
      <c r="H72" s="50"/>
      <c r="I72" s="52" t="s">
        <v>113</v>
      </c>
      <c r="J72" s="92">
        <v>0</v>
      </c>
      <c r="K72" s="108">
        <f>I72+J72</f>
        <v>1348816</v>
      </c>
      <c r="L72" s="55"/>
      <c r="M72" s="56">
        <f>K72+L72</f>
        <v>1348816</v>
      </c>
      <c r="N72" s="56">
        <f>SUM(N54:N70)</f>
        <v>-6992</v>
      </c>
      <c r="O72" s="90">
        <f>M72+N72</f>
        <v>1341824</v>
      </c>
      <c r="P72" s="57">
        <f>SUM(P53:P71)</f>
        <v>677725</v>
      </c>
      <c r="Q72" s="57"/>
      <c r="R72" s="58">
        <f>P72/O72</f>
        <v>0.50507741700849</v>
      </c>
      <c r="S72" s="87"/>
      <c r="T72" s="92">
        <f>O72+S72</f>
        <v>1341824</v>
      </c>
      <c r="U72" s="56">
        <v>1254</v>
      </c>
      <c r="V72" s="109">
        <f>SUM(V53:V69)</f>
        <v>1544532</v>
      </c>
      <c r="W72" s="60"/>
      <c r="X72" s="59">
        <f>SUM(X53:X69)</f>
        <v>1544532</v>
      </c>
      <c r="Y72" s="59"/>
      <c r="Z72" s="59">
        <f>SUM(Z53:Z69)</f>
        <v>1544532</v>
      </c>
      <c r="AA72" s="60"/>
      <c r="AB72" s="109">
        <f aca="true" t="shared" si="2" ref="AB72:AH72">SUM(AB53:AB69)</f>
        <v>1648380</v>
      </c>
      <c r="AC72" s="109">
        <f t="shared" si="2"/>
        <v>-12395</v>
      </c>
      <c r="AD72" s="59">
        <f t="shared" si="2"/>
        <v>1635985</v>
      </c>
      <c r="AE72" s="59">
        <f t="shared" si="2"/>
        <v>12935</v>
      </c>
      <c r="AF72" s="59">
        <f t="shared" si="2"/>
        <v>1648920</v>
      </c>
      <c r="AG72" s="59"/>
      <c r="AH72" s="59">
        <f t="shared" si="2"/>
        <v>1648920</v>
      </c>
      <c r="AI72" s="59"/>
      <c r="AJ72" s="59">
        <f>SUM(AJ53:AJ69)</f>
        <v>1648920</v>
      </c>
    </row>
    <row r="73" spans="1:36" ht="15">
      <c r="A73" s="39">
        <v>754</v>
      </c>
      <c r="B73" s="61"/>
      <c r="C73" s="31" t="s">
        <v>114</v>
      </c>
      <c r="D73" s="110"/>
      <c r="E73" s="110"/>
      <c r="F73" s="100">
        <v>211</v>
      </c>
      <c r="G73" s="61"/>
      <c r="H73" s="62"/>
      <c r="I73" s="111"/>
      <c r="J73" s="36"/>
      <c r="K73" s="43"/>
      <c r="L73" s="35"/>
      <c r="M73" s="44"/>
      <c r="N73" s="29"/>
      <c r="O73" s="44"/>
      <c r="P73" s="30"/>
      <c r="Q73" s="29"/>
      <c r="R73" s="84"/>
      <c r="S73" s="36"/>
      <c r="T73" s="44"/>
      <c r="U73" s="35"/>
      <c r="V73" s="47"/>
      <c r="W73" s="112"/>
      <c r="X73" s="44"/>
      <c r="Y73" s="112"/>
      <c r="Z73" s="44"/>
      <c r="AA73" s="112"/>
      <c r="AB73" s="44">
        <v>1900490</v>
      </c>
      <c r="AC73" s="45">
        <v>8000</v>
      </c>
      <c r="AD73" s="98">
        <f>AB73+AC73</f>
        <v>1908490</v>
      </c>
      <c r="AE73" s="98"/>
      <c r="AF73" s="42">
        <f>AD73+AE73</f>
        <v>1908490</v>
      </c>
      <c r="AG73" s="98"/>
      <c r="AH73" s="42">
        <f>AF73+AG73</f>
        <v>1908490</v>
      </c>
      <c r="AI73" s="98"/>
      <c r="AJ73" s="42">
        <f>AH73+AI73</f>
        <v>1908490</v>
      </c>
    </row>
    <row r="74" spans="1:36" ht="15">
      <c r="A74" s="29" t="s">
        <v>115</v>
      </c>
      <c r="B74" s="35"/>
      <c r="C74" s="29" t="s">
        <v>116</v>
      </c>
      <c r="D74" s="35"/>
      <c r="E74" s="35"/>
      <c r="F74" s="29" t="s">
        <v>34</v>
      </c>
      <c r="G74" s="35"/>
      <c r="H74" s="30"/>
      <c r="I74" s="111" t="s">
        <v>117</v>
      </c>
      <c r="J74" s="36"/>
      <c r="K74" s="43" t="s">
        <v>117</v>
      </c>
      <c r="L74" s="35"/>
      <c r="M74" s="44">
        <f>K74+L74</f>
        <v>1603964</v>
      </c>
      <c r="N74" s="45">
        <v>158659</v>
      </c>
      <c r="O74" s="44">
        <f>M74+N74</f>
        <v>1762623</v>
      </c>
      <c r="P74" s="113">
        <v>984857</v>
      </c>
      <c r="Q74" s="29"/>
      <c r="R74" s="84">
        <f>P74/O74</f>
        <v>0.5587451201987038</v>
      </c>
      <c r="S74" s="36"/>
      <c r="T74" s="44">
        <f>O74+S74</f>
        <v>1762623</v>
      </c>
      <c r="U74" s="35"/>
      <c r="V74" s="47"/>
      <c r="W74" s="112"/>
      <c r="X74" s="44"/>
      <c r="Y74" s="112"/>
      <c r="Z74" s="44"/>
      <c r="AA74" s="112"/>
      <c r="AB74" s="36"/>
      <c r="AC74" s="29"/>
      <c r="AD74" s="45"/>
      <c r="AE74" s="29"/>
      <c r="AF74" s="44"/>
      <c r="AG74" s="29"/>
      <c r="AH74" s="44"/>
      <c r="AI74" s="29"/>
      <c r="AJ74" s="44"/>
    </row>
    <row r="75" spans="1:36" ht="15">
      <c r="A75" s="29" t="s">
        <v>118</v>
      </c>
      <c r="B75" s="35"/>
      <c r="C75" s="29" t="s">
        <v>119</v>
      </c>
      <c r="D75" s="35"/>
      <c r="E75" s="35"/>
      <c r="F75" s="29" t="s">
        <v>38</v>
      </c>
      <c r="G75" s="35"/>
      <c r="H75" s="30"/>
      <c r="I75" s="111"/>
      <c r="J75" s="36"/>
      <c r="K75" s="43"/>
      <c r="L75" s="35"/>
      <c r="M75" s="44"/>
      <c r="N75" s="29"/>
      <c r="O75" s="44"/>
      <c r="P75" s="30"/>
      <c r="Q75" s="36"/>
      <c r="R75" s="84"/>
      <c r="S75" s="36"/>
      <c r="T75" s="44"/>
      <c r="U75" s="35"/>
      <c r="V75" s="47"/>
      <c r="W75" s="112"/>
      <c r="X75" s="44"/>
      <c r="Y75" s="112"/>
      <c r="Z75" s="44"/>
      <c r="AA75" s="112"/>
      <c r="AB75" s="36"/>
      <c r="AC75" s="29"/>
      <c r="AD75" s="45"/>
      <c r="AE75" s="29"/>
      <c r="AF75" s="44"/>
      <c r="AG75" s="29"/>
      <c r="AH75" s="44"/>
      <c r="AI75" s="29"/>
      <c r="AJ75" s="44"/>
    </row>
    <row r="76" spans="1:36" ht="15">
      <c r="A76" s="29" t="s">
        <v>120</v>
      </c>
      <c r="B76" s="35"/>
      <c r="C76" s="29"/>
      <c r="D76" s="35"/>
      <c r="E76" s="35"/>
      <c r="F76" s="34">
        <v>231</v>
      </c>
      <c r="G76" s="35"/>
      <c r="H76" s="30"/>
      <c r="I76" s="111"/>
      <c r="J76" s="35"/>
      <c r="K76" s="111"/>
      <c r="L76" s="35"/>
      <c r="M76" s="112"/>
      <c r="N76" s="35"/>
      <c r="O76" s="112"/>
      <c r="P76" s="35"/>
      <c r="Q76" s="35"/>
      <c r="R76" s="84"/>
      <c r="S76" s="35"/>
      <c r="T76" s="44"/>
      <c r="U76" s="35"/>
      <c r="V76" s="47"/>
      <c r="W76" s="112"/>
      <c r="X76" s="44"/>
      <c r="Y76" s="112"/>
      <c r="Z76" s="44"/>
      <c r="AA76" s="112"/>
      <c r="AB76" s="36"/>
      <c r="AC76" s="29"/>
      <c r="AD76" s="45"/>
      <c r="AE76" s="45">
        <v>30000</v>
      </c>
      <c r="AF76" s="44">
        <f>AD76+AE76</f>
        <v>30000</v>
      </c>
      <c r="AG76" s="45"/>
      <c r="AH76" s="44">
        <f>AF76+AG76</f>
        <v>30000</v>
      </c>
      <c r="AI76" s="45"/>
      <c r="AJ76" s="44">
        <f>AH76+AI76</f>
        <v>30000</v>
      </c>
    </row>
    <row r="77" spans="1:36" ht="15">
      <c r="A77" s="29"/>
      <c r="B77" s="35"/>
      <c r="C77" s="29"/>
      <c r="D77" s="35"/>
      <c r="E77" s="35"/>
      <c r="F77" s="29" t="s">
        <v>121</v>
      </c>
      <c r="G77" s="35"/>
      <c r="H77" s="30"/>
      <c r="I77" s="111"/>
      <c r="J77" s="35"/>
      <c r="K77" s="111"/>
      <c r="L77" s="35"/>
      <c r="M77" s="112"/>
      <c r="N77" s="35"/>
      <c r="O77" s="112"/>
      <c r="P77" s="35"/>
      <c r="Q77" s="35"/>
      <c r="R77" s="84"/>
      <c r="S77" s="35"/>
      <c r="T77" s="44"/>
      <c r="U77" s="35"/>
      <c r="V77" s="47"/>
      <c r="W77" s="112"/>
      <c r="X77" s="44"/>
      <c r="Y77" s="112"/>
      <c r="Z77" s="44"/>
      <c r="AA77" s="112"/>
      <c r="AB77" s="36"/>
      <c r="AC77" s="29"/>
      <c r="AD77" s="45"/>
      <c r="AE77" s="29"/>
      <c r="AF77" s="44"/>
      <c r="AG77" s="29"/>
      <c r="AH77" s="44"/>
      <c r="AI77" s="29"/>
      <c r="AJ77" s="44"/>
    </row>
    <row r="78" spans="1:36" ht="15">
      <c r="A78" s="29"/>
      <c r="B78" s="35"/>
      <c r="C78" s="29"/>
      <c r="D78" s="35"/>
      <c r="E78" s="35"/>
      <c r="F78" s="29" t="s">
        <v>122</v>
      </c>
      <c r="G78" s="35"/>
      <c r="H78" s="30"/>
      <c r="I78" s="111"/>
      <c r="J78" s="35"/>
      <c r="K78" s="111"/>
      <c r="L78" s="35"/>
      <c r="M78" s="112"/>
      <c r="N78" s="35"/>
      <c r="O78" s="112"/>
      <c r="P78" s="35"/>
      <c r="Q78" s="35"/>
      <c r="R78" s="84"/>
      <c r="S78" s="35"/>
      <c r="T78" s="44"/>
      <c r="U78" s="35"/>
      <c r="V78" s="47"/>
      <c r="W78" s="112"/>
      <c r="X78" s="44"/>
      <c r="Y78" s="112"/>
      <c r="Z78" s="44"/>
      <c r="AA78" s="112"/>
      <c r="AB78" s="36"/>
      <c r="AC78" s="29"/>
      <c r="AD78" s="45"/>
      <c r="AE78" s="29"/>
      <c r="AF78" s="44"/>
      <c r="AG78" s="29"/>
      <c r="AH78" s="44"/>
      <c r="AI78" s="29"/>
      <c r="AJ78" s="44"/>
    </row>
    <row r="79" spans="1:36" ht="15">
      <c r="A79" s="29"/>
      <c r="B79" s="35"/>
      <c r="C79" s="29"/>
      <c r="D79" s="35"/>
      <c r="E79" s="35"/>
      <c r="F79" s="29" t="s">
        <v>123</v>
      </c>
      <c r="G79" s="35"/>
      <c r="H79" s="30"/>
      <c r="I79" s="111"/>
      <c r="J79" s="35"/>
      <c r="K79" s="111"/>
      <c r="L79" s="35"/>
      <c r="M79" s="112"/>
      <c r="N79" s="35"/>
      <c r="O79" s="112"/>
      <c r="P79" s="35"/>
      <c r="Q79" s="35"/>
      <c r="R79" s="84"/>
      <c r="S79" s="35"/>
      <c r="T79" s="44"/>
      <c r="U79" s="35"/>
      <c r="V79" s="47"/>
      <c r="W79" s="112"/>
      <c r="X79" s="44"/>
      <c r="Y79" s="112"/>
      <c r="Z79" s="44"/>
      <c r="AA79" s="112"/>
      <c r="AB79" s="36"/>
      <c r="AC79" s="29"/>
      <c r="AD79" s="45"/>
      <c r="AE79" s="29"/>
      <c r="AF79" s="44"/>
      <c r="AG79" s="29"/>
      <c r="AH79" s="44"/>
      <c r="AI79" s="29"/>
      <c r="AJ79" s="44"/>
    </row>
    <row r="80" spans="1:36" ht="15">
      <c r="A80" s="29"/>
      <c r="B80" s="35"/>
      <c r="C80" s="29"/>
      <c r="D80" s="35"/>
      <c r="E80" s="35"/>
      <c r="F80" s="34">
        <v>641</v>
      </c>
      <c r="G80" s="35"/>
      <c r="H80" s="30"/>
      <c r="I80" s="114"/>
      <c r="J80" s="61"/>
      <c r="K80" s="114"/>
      <c r="L80" s="61"/>
      <c r="M80" s="115"/>
      <c r="N80" s="61"/>
      <c r="O80" s="115"/>
      <c r="P80" s="61"/>
      <c r="Q80" s="61"/>
      <c r="R80" s="116"/>
      <c r="S80" s="61"/>
      <c r="T80" s="42"/>
      <c r="U80" s="39"/>
      <c r="V80" s="40">
        <v>1000000</v>
      </c>
      <c r="W80" s="115">
        <v>-310000</v>
      </c>
      <c r="X80" s="42">
        <f>V80+W80</f>
        <v>690000</v>
      </c>
      <c r="Y80" s="115"/>
      <c r="Z80" s="42">
        <f>X80+Y80</f>
        <v>690000</v>
      </c>
      <c r="AA80" s="115"/>
      <c r="AB80" s="44">
        <v>500000</v>
      </c>
      <c r="AC80" s="45"/>
      <c r="AD80" s="45">
        <f>AB80+AC80</f>
        <v>500000</v>
      </c>
      <c r="AE80" s="45"/>
      <c r="AF80" s="44">
        <f>AD80+AE80</f>
        <v>500000</v>
      </c>
      <c r="AG80" s="45"/>
      <c r="AH80" s="44">
        <f>AF80+AG80</f>
        <v>500000</v>
      </c>
      <c r="AI80" s="45"/>
      <c r="AJ80" s="44">
        <f>AH80+AI80</f>
        <v>500000</v>
      </c>
    </row>
    <row r="81" spans="1:36" ht="15">
      <c r="A81" s="29"/>
      <c r="B81" s="35"/>
      <c r="C81" s="29"/>
      <c r="D81" s="35"/>
      <c r="E81" s="35"/>
      <c r="F81" s="29" t="s">
        <v>124</v>
      </c>
      <c r="G81" s="35"/>
      <c r="H81" s="30"/>
      <c r="I81" s="111" t="s">
        <v>125</v>
      </c>
      <c r="J81" s="112">
        <v>331000</v>
      </c>
      <c r="K81" s="117">
        <v>631000</v>
      </c>
      <c r="L81" s="35"/>
      <c r="M81" s="112">
        <f>K81+L81</f>
        <v>631000</v>
      </c>
      <c r="N81" s="35"/>
      <c r="O81" s="112">
        <f>M81+N81</f>
        <v>631000</v>
      </c>
      <c r="P81" s="112">
        <v>631000</v>
      </c>
      <c r="Q81" s="35"/>
      <c r="R81" s="84">
        <f>P81/O81</f>
        <v>1</v>
      </c>
      <c r="S81" s="35"/>
      <c r="T81" s="44">
        <f>O81+S81</f>
        <v>631000</v>
      </c>
      <c r="U81" s="29"/>
      <c r="V81" s="47"/>
      <c r="W81" s="112"/>
      <c r="X81" s="44"/>
      <c r="Y81" s="112"/>
      <c r="Z81" s="44"/>
      <c r="AA81" s="112"/>
      <c r="AB81" s="36"/>
      <c r="AC81" s="29"/>
      <c r="AD81" s="45"/>
      <c r="AE81" s="29"/>
      <c r="AF81" s="44"/>
      <c r="AG81" s="29"/>
      <c r="AH81" s="44"/>
      <c r="AI81" s="29"/>
      <c r="AJ81" s="44"/>
    </row>
    <row r="82" spans="1:36" ht="15">
      <c r="A82" s="29"/>
      <c r="B82" s="35"/>
      <c r="C82" s="29"/>
      <c r="D82" s="35"/>
      <c r="E82" s="35"/>
      <c r="F82" s="29" t="s">
        <v>38</v>
      </c>
      <c r="G82" s="35"/>
      <c r="H82" s="30"/>
      <c r="I82" s="35"/>
      <c r="J82" s="35"/>
      <c r="K82" s="111"/>
      <c r="L82" s="35"/>
      <c r="M82" s="112"/>
      <c r="N82" s="35"/>
      <c r="O82" s="112"/>
      <c r="P82" s="35"/>
      <c r="Q82" s="35"/>
      <c r="R82" s="84"/>
      <c r="S82" s="35"/>
      <c r="T82" s="44"/>
      <c r="U82" s="29"/>
      <c r="V82" s="47"/>
      <c r="W82" s="112"/>
      <c r="X82" s="44"/>
      <c r="Y82" s="112"/>
      <c r="Z82" s="44"/>
      <c r="AA82" s="112"/>
      <c r="AB82" s="36"/>
      <c r="AC82" s="29"/>
      <c r="AD82" s="45"/>
      <c r="AE82" s="29"/>
      <c r="AF82" s="44"/>
      <c r="AG82" s="29"/>
      <c r="AH82" s="44"/>
      <c r="AI82" s="29"/>
      <c r="AJ82" s="44"/>
    </row>
    <row r="83" spans="1:36" ht="15.75">
      <c r="A83" s="29"/>
      <c r="B83" s="35"/>
      <c r="C83" s="29"/>
      <c r="D83" s="35"/>
      <c r="E83" s="35"/>
      <c r="F83" s="29" t="s">
        <v>126</v>
      </c>
      <c r="G83" s="35"/>
      <c r="H83" s="30"/>
      <c r="I83" s="74"/>
      <c r="J83" s="118"/>
      <c r="K83" s="119"/>
      <c r="L83" s="74"/>
      <c r="M83" s="120"/>
      <c r="N83" s="74"/>
      <c r="O83" s="120"/>
      <c r="P83" s="74"/>
      <c r="Q83" s="74"/>
      <c r="R83" s="121"/>
      <c r="S83" s="74"/>
      <c r="T83" s="48"/>
      <c r="U83" s="73"/>
      <c r="V83" s="107"/>
      <c r="W83" s="120"/>
      <c r="X83" s="48"/>
      <c r="Y83" s="120"/>
      <c r="Z83" s="48"/>
      <c r="AA83" s="120"/>
      <c r="AB83" s="97"/>
      <c r="AC83" s="73"/>
      <c r="AD83" s="45"/>
      <c r="AE83" s="29"/>
      <c r="AF83" s="44"/>
      <c r="AG83" s="29"/>
      <c r="AH83" s="44"/>
      <c r="AI83" s="29"/>
      <c r="AJ83" s="44"/>
    </row>
    <row r="84" spans="1:36" ht="15.75">
      <c r="A84" s="29"/>
      <c r="B84" s="35"/>
      <c r="C84" s="69">
        <v>75414</v>
      </c>
      <c r="D84" s="70"/>
      <c r="E84" s="70"/>
      <c r="F84" s="34">
        <v>211</v>
      </c>
      <c r="G84" s="35"/>
      <c r="H84" s="30"/>
      <c r="I84" s="51"/>
      <c r="J84" s="122"/>
      <c r="K84" s="123"/>
      <c r="L84" s="51"/>
      <c r="M84" s="124"/>
      <c r="N84" s="51"/>
      <c r="O84" s="124"/>
      <c r="P84" s="51"/>
      <c r="Q84" s="51"/>
      <c r="R84" s="125"/>
      <c r="S84" s="51"/>
      <c r="T84" s="126"/>
      <c r="U84" s="49"/>
      <c r="V84" s="127"/>
      <c r="W84" s="124"/>
      <c r="X84" s="126"/>
      <c r="Y84" s="124"/>
      <c r="Z84" s="126"/>
      <c r="AA84" s="115"/>
      <c r="AB84" s="37">
        <v>500</v>
      </c>
      <c r="AC84" s="39"/>
      <c r="AD84" s="45">
        <f>AB84+AC84</f>
        <v>500</v>
      </c>
      <c r="AE84" s="29"/>
      <c r="AF84" s="44">
        <f>AD84+AE84</f>
        <v>500</v>
      </c>
      <c r="AG84" s="29"/>
      <c r="AH84" s="44">
        <f>AF84+AG84</f>
        <v>500</v>
      </c>
      <c r="AI84" s="29"/>
      <c r="AJ84" s="44">
        <f>AH84+AI84</f>
        <v>500</v>
      </c>
    </row>
    <row r="85" spans="1:36" ht="15.75">
      <c r="A85" s="29"/>
      <c r="B85" s="35"/>
      <c r="C85" s="128" t="s">
        <v>127</v>
      </c>
      <c r="D85" s="129"/>
      <c r="E85" s="129"/>
      <c r="F85" s="29" t="s">
        <v>34</v>
      </c>
      <c r="G85" s="35"/>
      <c r="H85" s="30"/>
      <c r="I85" s="74"/>
      <c r="J85" s="118"/>
      <c r="K85" s="119"/>
      <c r="L85" s="74"/>
      <c r="M85" s="120"/>
      <c r="N85" s="74"/>
      <c r="O85" s="120"/>
      <c r="P85" s="74"/>
      <c r="Q85" s="74"/>
      <c r="R85" s="121"/>
      <c r="S85" s="74"/>
      <c r="T85" s="48"/>
      <c r="U85" s="73"/>
      <c r="V85" s="107"/>
      <c r="W85" s="120"/>
      <c r="X85" s="48"/>
      <c r="Y85" s="120"/>
      <c r="Z85" s="48"/>
      <c r="AA85" s="112"/>
      <c r="AB85" s="36"/>
      <c r="AC85" s="29"/>
      <c r="AD85" s="45"/>
      <c r="AE85" s="29"/>
      <c r="AF85" s="44"/>
      <c r="AG85" s="29"/>
      <c r="AH85" s="44"/>
      <c r="AI85" s="29"/>
      <c r="AJ85" s="44"/>
    </row>
    <row r="86" spans="1:36" ht="15.75">
      <c r="A86" s="73"/>
      <c r="B86" s="74"/>
      <c r="C86" s="130"/>
      <c r="D86" s="131"/>
      <c r="E86" s="131"/>
      <c r="F86" s="73" t="s">
        <v>38</v>
      </c>
      <c r="G86" s="74"/>
      <c r="H86" s="85"/>
      <c r="I86" s="74"/>
      <c r="J86" s="118"/>
      <c r="K86" s="119"/>
      <c r="L86" s="74"/>
      <c r="M86" s="120"/>
      <c r="N86" s="74"/>
      <c r="O86" s="120"/>
      <c r="P86" s="74"/>
      <c r="Q86" s="74"/>
      <c r="R86" s="121"/>
      <c r="S86" s="74"/>
      <c r="T86" s="48"/>
      <c r="U86" s="73"/>
      <c r="V86" s="107"/>
      <c r="W86" s="120"/>
      <c r="X86" s="48"/>
      <c r="Y86" s="120"/>
      <c r="Z86" s="48"/>
      <c r="AA86" s="112"/>
      <c r="AB86" s="97"/>
      <c r="AC86" s="73"/>
      <c r="AD86" s="132"/>
      <c r="AE86" s="73"/>
      <c r="AF86" s="48"/>
      <c r="AG86" s="73"/>
      <c r="AH86" s="48"/>
      <c r="AI86" s="73"/>
      <c r="AJ86" s="48"/>
    </row>
    <row r="87" spans="1:36" ht="15.75">
      <c r="A87" s="73"/>
      <c r="B87" s="74"/>
      <c r="C87" s="73"/>
      <c r="D87" s="74"/>
      <c r="E87" s="85"/>
      <c r="F87" s="73"/>
      <c r="G87" s="74"/>
      <c r="H87" s="85"/>
      <c r="I87" s="54" t="s">
        <v>128</v>
      </c>
      <c r="J87" s="64" t="e">
        <f>#REF!+#REF!+J74+J81</f>
        <v>#REF!</v>
      </c>
      <c r="K87" s="56" t="e">
        <f>I87+J87</f>
        <v>#REF!</v>
      </c>
      <c r="L87" s="55"/>
      <c r="M87" s="64" t="e">
        <f>#REF!+#REF!+#REF!+M74+#REF!+M81</f>
        <v>#REF!</v>
      </c>
      <c r="N87" s="64" t="e">
        <f>#REF!+#REF!+#REF!+N74+#REF!+N81</f>
        <v>#REF!</v>
      </c>
      <c r="O87" s="56" t="e">
        <f>#REF!+#REF!+#REF!+O74+#REF!+O81</f>
        <v>#REF!</v>
      </c>
      <c r="P87" s="57">
        <f>SUM(P73:P83)</f>
        <v>1615857</v>
      </c>
      <c r="Q87" s="57"/>
      <c r="R87" s="58" t="e">
        <f>P87/O87</f>
        <v>#REF!</v>
      </c>
      <c r="S87" s="64">
        <f>SUM(S73:S83)</f>
        <v>0</v>
      </c>
      <c r="T87" s="64" t="e">
        <f>O87+S87</f>
        <v>#REF!</v>
      </c>
      <c r="U87" s="56">
        <v>38400</v>
      </c>
      <c r="V87" s="59">
        <f>SUM(V73:V81)</f>
        <v>1000000</v>
      </c>
      <c r="W87" s="60">
        <f>SUM(W73:W81)</f>
        <v>-310000</v>
      </c>
      <c r="X87" s="59">
        <f>SUM(X73:X83)</f>
        <v>690000</v>
      </c>
      <c r="Y87" s="59">
        <f>SUM(Y73:Y83)</f>
        <v>0</v>
      </c>
      <c r="Z87" s="59">
        <f>SUM(Z73:Z83)</f>
        <v>690000</v>
      </c>
      <c r="AA87" s="60"/>
      <c r="AB87" s="133">
        <f aca="true" t="shared" si="3" ref="AB87:AH87">SUM(AB73:AB86)</f>
        <v>2400990</v>
      </c>
      <c r="AC87" s="133">
        <f t="shared" si="3"/>
        <v>8000</v>
      </c>
      <c r="AD87" s="133">
        <f t="shared" si="3"/>
        <v>2408990</v>
      </c>
      <c r="AE87" s="133">
        <f t="shared" si="3"/>
        <v>30000</v>
      </c>
      <c r="AF87" s="133">
        <f t="shared" si="3"/>
        <v>2438990</v>
      </c>
      <c r="AG87" s="133"/>
      <c r="AH87" s="133">
        <f t="shared" si="3"/>
        <v>2438990</v>
      </c>
      <c r="AI87" s="133"/>
      <c r="AJ87" s="133">
        <f>SUM(AJ73:AJ86)</f>
        <v>2438990</v>
      </c>
    </row>
    <row r="88" spans="1:36" ht="15">
      <c r="A88" s="39">
        <v>756</v>
      </c>
      <c r="B88" s="61"/>
      <c r="C88" s="31">
        <v>75622</v>
      </c>
      <c r="D88" s="32"/>
      <c r="E88" s="33"/>
      <c r="F88" s="134" t="s">
        <v>129</v>
      </c>
      <c r="G88" s="61"/>
      <c r="H88" s="62"/>
      <c r="I88" s="37"/>
      <c r="J88" s="61"/>
      <c r="K88" s="38"/>
      <c r="L88" s="61"/>
      <c r="M88" s="42"/>
      <c r="N88" s="61"/>
      <c r="O88" s="98"/>
      <c r="P88" s="37"/>
      <c r="Q88" s="37"/>
      <c r="R88" s="82"/>
      <c r="S88" s="37"/>
      <c r="T88" s="42"/>
      <c r="U88" s="61"/>
      <c r="V88" s="40">
        <v>1003864</v>
      </c>
      <c r="W88" s="115"/>
      <c r="X88" s="42">
        <f>V88+W88</f>
        <v>1003864</v>
      </c>
      <c r="Y88" s="115"/>
      <c r="Z88" s="42">
        <f>X88+Y88</f>
        <v>1003864</v>
      </c>
      <c r="AA88" s="115"/>
      <c r="AB88" s="42">
        <v>1142191</v>
      </c>
      <c r="AC88" s="42">
        <v>-26787</v>
      </c>
      <c r="AD88" s="42">
        <f>AB88+AC88</f>
        <v>1115404</v>
      </c>
      <c r="AE88" s="42"/>
      <c r="AF88" s="42">
        <f>AD88+AE88</f>
        <v>1115404</v>
      </c>
      <c r="AG88" s="42"/>
      <c r="AH88" s="42">
        <f>AF88+AG88</f>
        <v>1115404</v>
      </c>
      <c r="AI88" s="42"/>
      <c r="AJ88" s="42">
        <f>AH88+AI88</f>
        <v>1115404</v>
      </c>
    </row>
    <row r="89" spans="1:36" ht="15">
      <c r="A89" s="29" t="s">
        <v>130</v>
      </c>
      <c r="B89" s="30"/>
      <c r="C89" s="29" t="s">
        <v>131</v>
      </c>
      <c r="D89" s="35"/>
      <c r="E89" s="35"/>
      <c r="F89" s="29" t="s">
        <v>132</v>
      </c>
      <c r="G89" s="35"/>
      <c r="H89" s="30"/>
      <c r="I89" s="43" t="s">
        <v>133</v>
      </c>
      <c r="J89" s="112">
        <v>-55083</v>
      </c>
      <c r="K89" s="47">
        <v>967964</v>
      </c>
      <c r="L89" s="35"/>
      <c r="M89" s="44">
        <f>K89+L89</f>
        <v>967964</v>
      </c>
      <c r="N89" s="35"/>
      <c r="O89" s="45">
        <f>M89+N89</f>
        <v>967964</v>
      </c>
      <c r="P89" s="44">
        <v>345765</v>
      </c>
      <c r="Q89" s="29"/>
      <c r="R89" s="84">
        <f>P89/O89</f>
        <v>0.35720853254873114</v>
      </c>
      <c r="S89" s="36"/>
      <c r="T89" s="44">
        <f>O89+S89</f>
        <v>967964</v>
      </c>
      <c r="U89" s="35"/>
      <c r="V89" s="47"/>
      <c r="W89" s="112"/>
      <c r="X89" s="44"/>
      <c r="Y89" s="112"/>
      <c r="Z89" s="44"/>
      <c r="AA89" s="112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ht="15">
      <c r="A90" s="29" t="s">
        <v>134</v>
      </c>
      <c r="B90" s="30"/>
      <c r="C90" s="29" t="s">
        <v>135</v>
      </c>
      <c r="D90" s="35"/>
      <c r="E90" s="35"/>
      <c r="F90" s="29" t="s">
        <v>136</v>
      </c>
      <c r="G90" s="35"/>
      <c r="H90" s="30"/>
      <c r="I90" s="43"/>
      <c r="J90" s="35"/>
      <c r="K90" s="43"/>
      <c r="L90" s="35"/>
      <c r="M90" s="44"/>
      <c r="N90" s="35"/>
      <c r="O90" s="45"/>
      <c r="P90" s="36"/>
      <c r="Q90" s="36"/>
      <c r="R90" s="84"/>
      <c r="S90" s="36"/>
      <c r="T90" s="44"/>
      <c r="U90" s="35"/>
      <c r="V90" s="47"/>
      <c r="W90" s="112"/>
      <c r="X90" s="44"/>
      <c r="Y90" s="112"/>
      <c r="Z90" s="44"/>
      <c r="AA90" s="112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ht="15">
      <c r="A91" s="29" t="s">
        <v>137</v>
      </c>
      <c r="B91" s="30"/>
      <c r="C91" s="29" t="s">
        <v>138</v>
      </c>
      <c r="D91" s="35"/>
      <c r="E91" s="35"/>
      <c r="F91" s="29"/>
      <c r="G91" s="35"/>
      <c r="H91" s="30"/>
      <c r="I91" s="43"/>
      <c r="J91" s="35"/>
      <c r="K91" s="43"/>
      <c r="L91" s="35"/>
      <c r="M91" s="44"/>
      <c r="N91" s="35"/>
      <c r="O91" s="45"/>
      <c r="P91" s="36"/>
      <c r="Q91" s="36"/>
      <c r="R91" s="84"/>
      <c r="S91" s="36"/>
      <c r="T91" s="44"/>
      <c r="U91" s="35"/>
      <c r="V91" s="47"/>
      <c r="W91" s="112"/>
      <c r="X91" s="44"/>
      <c r="Y91" s="112"/>
      <c r="Z91" s="44"/>
      <c r="AA91" s="112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ht="15">
      <c r="A92" s="29" t="s">
        <v>139</v>
      </c>
      <c r="B92" s="30"/>
      <c r="C92" s="29" t="s">
        <v>140</v>
      </c>
      <c r="D92" s="35"/>
      <c r="E92" s="35"/>
      <c r="F92" s="29"/>
      <c r="G92" s="35"/>
      <c r="H92" s="30"/>
      <c r="I92" s="43"/>
      <c r="J92" s="35"/>
      <c r="K92" s="43"/>
      <c r="L92" s="35"/>
      <c r="M92" s="44"/>
      <c r="N92" s="35"/>
      <c r="O92" s="132"/>
      <c r="P92" s="36"/>
      <c r="Q92" s="36"/>
      <c r="R92" s="84"/>
      <c r="S92" s="36"/>
      <c r="T92" s="44"/>
      <c r="U92" s="35"/>
      <c r="V92" s="47"/>
      <c r="W92" s="112"/>
      <c r="X92" s="44"/>
      <c r="Y92" s="112"/>
      <c r="Z92" s="48"/>
      <c r="AA92" s="112"/>
      <c r="AB92" s="36"/>
      <c r="AC92" s="36"/>
      <c r="AD92" s="36"/>
      <c r="AE92" s="36"/>
      <c r="AF92" s="36"/>
      <c r="AG92" s="36"/>
      <c r="AH92" s="36"/>
      <c r="AI92" s="36"/>
      <c r="AJ92" s="36"/>
    </row>
    <row r="93" spans="1:36" ht="15.75">
      <c r="A93" s="49"/>
      <c r="B93" s="50"/>
      <c r="C93" s="49"/>
      <c r="D93" s="51"/>
      <c r="E93" s="51"/>
      <c r="F93" s="49"/>
      <c r="G93" s="51"/>
      <c r="H93" s="50"/>
      <c r="I93" s="52" t="s">
        <v>133</v>
      </c>
      <c r="J93" s="56">
        <v>-55083</v>
      </c>
      <c r="K93" s="60">
        <v>967964</v>
      </c>
      <c r="L93" s="55"/>
      <c r="M93" s="56">
        <f>K93+L93</f>
        <v>967964</v>
      </c>
      <c r="N93" s="53"/>
      <c r="O93" s="56">
        <f>M93+N93</f>
        <v>967964</v>
      </c>
      <c r="P93" s="57">
        <f>SUM(P88:P92)</f>
        <v>345765</v>
      </c>
      <c r="Q93" s="57"/>
      <c r="R93" s="58">
        <f>P93/O93</f>
        <v>0.35720853254873114</v>
      </c>
      <c r="S93" s="53"/>
      <c r="T93" s="64">
        <f>O93+S93</f>
        <v>967964</v>
      </c>
      <c r="U93" s="55"/>
      <c r="V93" s="59">
        <f>V88</f>
        <v>1003864</v>
      </c>
      <c r="W93" s="60"/>
      <c r="X93" s="59">
        <f>X88</f>
        <v>1003864</v>
      </c>
      <c r="Y93" s="59"/>
      <c r="Z93" s="59">
        <f>Z88</f>
        <v>1003864</v>
      </c>
      <c r="AA93" s="60"/>
      <c r="AB93" s="59">
        <f>AB88</f>
        <v>1142191</v>
      </c>
      <c r="AC93" s="59">
        <f>AC88</f>
        <v>-26787</v>
      </c>
      <c r="AD93" s="59">
        <f>AD88</f>
        <v>1115404</v>
      </c>
      <c r="AE93" s="59"/>
      <c r="AF93" s="59">
        <f>AF88</f>
        <v>1115404</v>
      </c>
      <c r="AG93" s="59"/>
      <c r="AH93" s="59">
        <f>AH88</f>
        <v>1115404</v>
      </c>
      <c r="AI93" s="59"/>
      <c r="AJ93" s="59">
        <f>AJ88</f>
        <v>1115404</v>
      </c>
    </row>
    <row r="94" spans="1:36" ht="15">
      <c r="A94" s="29">
        <v>758</v>
      </c>
      <c r="B94" s="30"/>
      <c r="C94" s="31">
        <v>75801</v>
      </c>
      <c r="D94" s="32"/>
      <c r="E94" s="32"/>
      <c r="F94" s="100">
        <v>292</v>
      </c>
      <c r="G94" s="61"/>
      <c r="H94" s="62"/>
      <c r="I94" s="111"/>
      <c r="J94" s="37"/>
      <c r="K94" s="38"/>
      <c r="L94" s="35"/>
      <c r="M94" s="42"/>
      <c r="N94" s="37"/>
      <c r="O94" s="98"/>
      <c r="P94" s="36"/>
      <c r="Q94" s="36"/>
      <c r="R94" s="82"/>
      <c r="S94" s="36"/>
      <c r="T94" s="44"/>
      <c r="U94" s="35"/>
      <c r="V94" s="47">
        <v>9985107</v>
      </c>
      <c r="W94" s="112"/>
      <c r="X94" s="44">
        <f>V94+W94</f>
        <v>9985107</v>
      </c>
      <c r="Y94" s="112"/>
      <c r="Z94" s="42">
        <f>X94+Y94</f>
        <v>9985107</v>
      </c>
      <c r="AA94" s="41">
        <v>53783</v>
      </c>
      <c r="AB94" s="44">
        <v>12101277</v>
      </c>
      <c r="AC94" s="44">
        <v>64881</v>
      </c>
      <c r="AD94" s="44">
        <f>AB94+AC94</f>
        <v>12166158</v>
      </c>
      <c r="AE94" s="44"/>
      <c r="AF94" s="44">
        <f>AD94+AE94</f>
        <v>12166158</v>
      </c>
      <c r="AG94" s="44"/>
      <c r="AH94" s="44">
        <f>AF94+AG94</f>
        <v>12166158</v>
      </c>
      <c r="AI94" s="44"/>
      <c r="AJ94" s="44">
        <f>AH94+AI94</f>
        <v>12166158</v>
      </c>
    </row>
    <row r="95" spans="1:36" ht="15">
      <c r="A95" s="29" t="s">
        <v>141</v>
      </c>
      <c r="B95" s="30"/>
      <c r="C95" s="29" t="s">
        <v>142</v>
      </c>
      <c r="D95" s="35"/>
      <c r="E95" s="35"/>
      <c r="F95" s="29" t="s">
        <v>143</v>
      </c>
      <c r="G95" s="35"/>
      <c r="H95" s="30"/>
      <c r="I95" s="111" t="s">
        <v>144</v>
      </c>
      <c r="J95" s="44">
        <v>2095599</v>
      </c>
      <c r="K95" s="47">
        <v>12179860</v>
      </c>
      <c r="L95" s="35"/>
      <c r="M95" s="44">
        <f>K95+L95</f>
        <v>12179860</v>
      </c>
      <c r="N95" s="44">
        <v>1840</v>
      </c>
      <c r="O95" s="45">
        <f>M95+N95</f>
        <v>12181700</v>
      </c>
      <c r="P95" s="44">
        <v>7497136</v>
      </c>
      <c r="Q95" s="29"/>
      <c r="R95" s="84">
        <f>P95/O95</f>
        <v>0.6154425080243315</v>
      </c>
      <c r="S95" s="83"/>
      <c r="T95" s="44">
        <f>O95+S95</f>
        <v>12181700</v>
      </c>
      <c r="U95" s="84"/>
      <c r="V95" s="47"/>
      <c r="W95" s="112"/>
      <c r="X95" s="44"/>
      <c r="Y95" s="112"/>
      <c r="Z95" s="44"/>
      <c r="AA95" s="41"/>
      <c r="AB95" s="36"/>
      <c r="AC95" s="36"/>
      <c r="AD95" s="44"/>
      <c r="AE95" s="36"/>
      <c r="AF95" s="44"/>
      <c r="AG95" s="36"/>
      <c r="AH95" s="44"/>
      <c r="AI95" s="36"/>
      <c r="AJ95" s="44"/>
    </row>
    <row r="96" spans="1:36" ht="15">
      <c r="A96" s="29"/>
      <c r="B96" s="30"/>
      <c r="C96" s="29" t="s">
        <v>145</v>
      </c>
      <c r="D96" s="35" t="s">
        <v>146</v>
      </c>
      <c r="E96" s="35"/>
      <c r="F96" s="29" t="s">
        <v>147</v>
      </c>
      <c r="G96" s="35"/>
      <c r="H96" s="30"/>
      <c r="I96" s="111"/>
      <c r="J96" s="36"/>
      <c r="K96" s="43"/>
      <c r="L96" s="35"/>
      <c r="M96" s="44"/>
      <c r="N96" s="36"/>
      <c r="O96" s="45"/>
      <c r="P96" s="36"/>
      <c r="Q96" s="36"/>
      <c r="R96" s="84"/>
      <c r="S96" s="36"/>
      <c r="T96" s="44"/>
      <c r="U96" s="35"/>
      <c r="V96" s="47"/>
      <c r="W96" s="112"/>
      <c r="X96" s="44"/>
      <c r="Y96" s="112"/>
      <c r="Z96" s="44"/>
      <c r="AA96" s="41"/>
      <c r="AB96" s="36"/>
      <c r="AC96" s="36"/>
      <c r="AD96" s="44"/>
      <c r="AE96" s="36"/>
      <c r="AF96" s="44"/>
      <c r="AG96" s="36"/>
      <c r="AH96" s="44"/>
      <c r="AI96" s="36"/>
      <c r="AJ96" s="44"/>
    </row>
    <row r="97" spans="1:36" ht="15">
      <c r="A97" s="29"/>
      <c r="B97" s="30"/>
      <c r="C97" s="29" t="s">
        <v>148</v>
      </c>
      <c r="D97" s="35"/>
      <c r="E97" s="35"/>
      <c r="F97" s="29"/>
      <c r="G97" s="35"/>
      <c r="H97" s="30"/>
      <c r="I97" s="111"/>
      <c r="J97" s="36"/>
      <c r="K97" s="43"/>
      <c r="L97" s="35"/>
      <c r="M97" s="44"/>
      <c r="N97" s="36"/>
      <c r="O97" s="45"/>
      <c r="P97" s="36"/>
      <c r="Q97" s="36"/>
      <c r="R97" s="84"/>
      <c r="S97" s="36"/>
      <c r="T97" s="44"/>
      <c r="U97" s="35"/>
      <c r="V97" s="47"/>
      <c r="W97" s="112"/>
      <c r="X97" s="44"/>
      <c r="Y97" s="112"/>
      <c r="Z97" s="44"/>
      <c r="AA97" s="41"/>
      <c r="AB97" s="36"/>
      <c r="AC97" s="36"/>
      <c r="AD97" s="44"/>
      <c r="AE97" s="36"/>
      <c r="AF97" s="44"/>
      <c r="AG97" s="36"/>
      <c r="AH97" s="44"/>
      <c r="AI97" s="36"/>
      <c r="AJ97" s="44"/>
    </row>
    <row r="98" spans="1:36" ht="15">
      <c r="A98" s="29"/>
      <c r="B98" s="30"/>
      <c r="C98" s="69">
        <v>75803</v>
      </c>
      <c r="D98" s="93"/>
      <c r="E98" s="93"/>
      <c r="F98" s="34">
        <v>292</v>
      </c>
      <c r="G98" s="35"/>
      <c r="H98" s="30"/>
      <c r="I98" s="111"/>
      <c r="J98" s="36"/>
      <c r="K98" s="43"/>
      <c r="L98" s="35"/>
      <c r="M98" s="44"/>
      <c r="N98" s="36"/>
      <c r="O98" s="45"/>
      <c r="P98" s="36"/>
      <c r="Q98" s="36"/>
      <c r="R98" s="84"/>
      <c r="S98" s="36"/>
      <c r="T98" s="44"/>
      <c r="U98" s="35"/>
      <c r="V98" s="47">
        <v>479932</v>
      </c>
      <c r="W98" s="112"/>
      <c r="X98" s="44">
        <f>V98+W98</f>
        <v>479932</v>
      </c>
      <c r="Y98" s="112"/>
      <c r="Z98" s="44">
        <f>X98+Y98</f>
        <v>479932</v>
      </c>
      <c r="AA98" s="41">
        <v>-4330</v>
      </c>
      <c r="AB98" s="44">
        <v>439429</v>
      </c>
      <c r="AC98" s="44">
        <v>-11826</v>
      </c>
      <c r="AD98" s="44">
        <f>AB98+AC98</f>
        <v>427603</v>
      </c>
      <c r="AE98" s="44"/>
      <c r="AF98" s="44">
        <f>AD98+AE98</f>
        <v>427603</v>
      </c>
      <c r="AG98" s="44"/>
      <c r="AH98" s="44">
        <f>AF98+AG98</f>
        <v>427603</v>
      </c>
      <c r="AI98" s="44"/>
      <c r="AJ98" s="44">
        <f>AH98+AI98</f>
        <v>427603</v>
      </c>
    </row>
    <row r="99" spans="1:36" ht="15">
      <c r="A99" s="29"/>
      <c r="B99" s="30"/>
      <c r="C99" s="29" t="s">
        <v>149</v>
      </c>
      <c r="D99" s="35"/>
      <c r="E99" s="35"/>
      <c r="F99" s="29" t="s">
        <v>150</v>
      </c>
      <c r="G99" s="35"/>
      <c r="H99" s="30"/>
      <c r="I99" s="111" t="s">
        <v>151</v>
      </c>
      <c r="J99" s="44">
        <v>-42458</v>
      </c>
      <c r="K99" s="47">
        <v>548261</v>
      </c>
      <c r="L99" s="35"/>
      <c r="M99" s="44">
        <f>K99+L99</f>
        <v>548261</v>
      </c>
      <c r="N99" s="36"/>
      <c r="O99" s="45">
        <f>M99+N99</f>
        <v>548261</v>
      </c>
      <c r="P99" s="44">
        <v>274128</v>
      </c>
      <c r="Q99" s="36"/>
      <c r="R99" s="84">
        <f>P99/O99</f>
        <v>0.49999544012796826</v>
      </c>
      <c r="S99" s="36"/>
      <c r="T99" s="44">
        <f>O99+S99</f>
        <v>548261</v>
      </c>
      <c r="U99" s="35"/>
      <c r="V99" s="47"/>
      <c r="W99" s="112"/>
      <c r="X99" s="44"/>
      <c r="Y99" s="112"/>
      <c r="Z99" s="44"/>
      <c r="AA99" s="41"/>
      <c r="AB99" s="36"/>
      <c r="AC99" s="36"/>
      <c r="AD99" s="44"/>
      <c r="AE99" s="36"/>
      <c r="AF99" s="44"/>
      <c r="AG99" s="36"/>
      <c r="AH99" s="44"/>
      <c r="AI99" s="36"/>
      <c r="AJ99" s="44"/>
    </row>
    <row r="100" spans="1:36" ht="15">
      <c r="A100" s="29"/>
      <c r="B100" s="30"/>
      <c r="C100" s="29" t="s">
        <v>152</v>
      </c>
      <c r="D100" s="35"/>
      <c r="E100" s="35"/>
      <c r="F100" s="29" t="s">
        <v>147</v>
      </c>
      <c r="G100" s="35"/>
      <c r="H100" s="30"/>
      <c r="I100" s="111"/>
      <c r="J100" s="36"/>
      <c r="K100" s="43"/>
      <c r="L100" s="35"/>
      <c r="M100" s="44"/>
      <c r="N100" s="36"/>
      <c r="O100" s="45"/>
      <c r="P100" s="36"/>
      <c r="Q100" s="36"/>
      <c r="R100" s="84"/>
      <c r="S100" s="36"/>
      <c r="T100" s="44"/>
      <c r="U100" s="35"/>
      <c r="V100" s="47"/>
      <c r="W100" s="112"/>
      <c r="X100" s="44"/>
      <c r="Y100" s="112"/>
      <c r="Z100" s="44"/>
      <c r="AA100" s="41"/>
      <c r="AB100" s="36"/>
      <c r="AC100" s="36"/>
      <c r="AD100" s="44"/>
      <c r="AE100" s="36"/>
      <c r="AF100" s="44"/>
      <c r="AG100" s="36"/>
      <c r="AH100" s="44"/>
      <c r="AI100" s="36"/>
      <c r="AJ100" s="44"/>
    </row>
    <row r="101" spans="1:36" ht="15">
      <c r="A101" s="29"/>
      <c r="B101" s="30"/>
      <c r="C101" s="29" t="s">
        <v>153</v>
      </c>
      <c r="D101" s="35"/>
      <c r="E101" s="35"/>
      <c r="F101" s="29"/>
      <c r="G101" s="35"/>
      <c r="H101" s="30"/>
      <c r="I101" s="111"/>
      <c r="J101" s="36"/>
      <c r="K101" s="43"/>
      <c r="L101" s="35"/>
      <c r="M101" s="44"/>
      <c r="N101" s="36"/>
      <c r="O101" s="45"/>
      <c r="P101" s="36"/>
      <c r="Q101" s="36"/>
      <c r="R101" s="84"/>
      <c r="S101" s="36"/>
      <c r="T101" s="44"/>
      <c r="U101" s="35"/>
      <c r="V101" s="47"/>
      <c r="W101" s="112"/>
      <c r="X101" s="44"/>
      <c r="Y101" s="112"/>
      <c r="Z101" s="44"/>
      <c r="AA101" s="41"/>
      <c r="AB101" s="36"/>
      <c r="AC101" s="36"/>
      <c r="AD101" s="44"/>
      <c r="AE101" s="36"/>
      <c r="AF101" s="44"/>
      <c r="AG101" s="36"/>
      <c r="AH101" s="44"/>
      <c r="AI101" s="36"/>
      <c r="AJ101" s="44"/>
    </row>
    <row r="102" spans="1:36" ht="15">
      <c r="A102" s="29"/>
      <c r="B102" s="30"/>
      <c r="C102" s="69">
        <v>75806</v>
      </c>
      <c r="D102" s="93"/>
      <c r="E102" s="93"/>
      <c r="F102" s="34">
        <v>292</v>
      </c>
      <c r="G102" s="35"/>
      <c r="H102" s="30"/>
      <c r="I102" s="111"/>
      <c r="J102" s="36"/>
      <c r="K102" s="43"/>
      <c r="L102" s="35"/>
      <c r="M102" s="44"/>
      <c r="N102" s="36"/>
      <c r="O102" s="45"/>
      <c r="P102" s="36"/>
      <c r="Q102" s="36"/>
      <c r="R102" s="84"/>
      <c r="S102" s="36"/>
      <c r="T102" s="44"/>
      <c r="U102" s="35"/>
      <c r="V102" s="47">
        <v>1568557</v>
      </c>
      <c r="W102" s="112"/>
      <c r="X102" s="44">
        <f>V102+W102</f>
        <v>1568557</v>
      </c>
      <c r="Y102" s="112"/>
      <c r="Z102" s="44">
        <f>X102+Y102</f>
        <v>1568557</v>
      </c>
      <c r="AA102" s="41">
        <v>491424</v>
      </c>
      <c r="AB102" s="44">
        <v>2058835</v>
      </c>
      <c r="AC102" s="44">
        <v>-37748</v>
      </c>
      <c r="AD102" s="44">
        <f>AB102+AC102</f>
        <v>2021087</v>
      </c>
      <c r="AE102" s="44"/>
      <c r="AF102" s="44">
        <f>AD102+AE102</f>
        <v>2021087</v>
      </c>
      <c r="AG102" s="44"/>
      <c r="AH102" s="44">
        <f>AF102+AG102</f>
        <v>2021087</v>
      </c>
      <c r="AI102" s="44">
        <v>500000</v>
      </c>
      <c r="AJ102" s="44">
        <f>AH102+AI102</f>
        <v>2521087</v>
      </c>
    </row>
    <row r="103" spans="1:36" ht="15">
      <c r="A103" s="29"/>
      <c r="B103" s="30"/>
      <c r="C103" s="29" t="s">
        <v>154</v>
      </c>
      <c r="D103" s="35"/>
      <c r="E103" s="35"/>
      <c r="F103" s="29" t="s">
        <v>150</v>
      </c>
      <c r="G103" s="35"/>
      <c r="H103" s="30"/>
      <c r="I103" s="111" t="s">
        <v>155</v>
      </c>
      <c r="J103" s="44">
        <v>-109472</v>
      </c>
      <c r="K103" s="47">
        <v>2383728</v>
      </c>
      <c r="L103" s="35"/>
      <c r="M103" s="44">
        <f>K103+L103</f>
        <v>2383728</v>
      </c>
      <c r="N103" s="36"/>
      <c r="O103" s="45">
        <f>M103+N103</f>
        <v>2383728</v>
      </c>
      <c r="P103" s="44">
        <v>1191864</v>
      </c>
      <c r="Q103" s="36"/>
      <c r="R103" s="84">
        <f>P103/O103</f>
        <v>0.5</v>
      </c>
      <c r="S103" s="36"/>
      <c r="T103" s="44">
        <f>O103+S103</f>
        <v>2383728</v>
      </c>
      <c r="U103" s="35"/>
      <c r="V103" s="47"/>
      <c r="W103" s="112"/>
      <c r="X103" s="44"/>
      <c r="Y103" s="112"/>
      <c r="Z103" s="44"/>
      <c r="AA103" s="41"/>
      <c r="AB103" s="36"/>
      <c r="AC103" s="36"/>
      <c r="AD103" s="44"/>
      <c r="AE103" s="36"/>
      <c r="AF103" s="44"/>
      <c r="AG103" s="36"/>
      <c r="AH103" s="44"/>
      <c r="AI103" s="36"/>
      <c r="AJ103" s="44"/>
    </row>
    <row r="104" spans="1:36" ht="15">
      <c r="A104" s="29"/>
      <c r="B104" s="30"/>
      <c r="C104" s="29" t="s">
        <v>145</v>
      </c>
      <c r="D104" s="35"/>
      <c r="E104" s="35"/>
      <c r="F104" s="29" t="s">
        <v>156</v>
      </c>
      <c r="G104" s="35"/>
      <c r="H104" s="30"/>
      <c r="I104" s="111"/>
      <c r="J104" s="36"/>
      <c r="K104" s="43"/>
      <c r="L104" s="35"/>
      <c r="M104" s="44"/>
      <c r="N104" s="36"/>
      <c r="O104" s="45"/>
      <c r="P104" s="36"/>
      <c r="Q104" s="36"/>
      <c r="R104" s="84"/>
      <c r="S104" s="36"/>
      <c r="T104" s="44"/>
      <c r="U104" s="35"/>
      <c r="V104" s="47"/>
      <c r="W104" s="112"/>
      <c r="X104" s="44"/>
      <c r="Y104" s="112"/>
      <c r="Z104" s="44"/>
      <c r="AA104" s="41"/>
      <c r="AB104" s="36"/>
      <c r="AC104" s="36"/>
      <c r="AD104" s="44"/>
      <c r="AE104" s="36"/>
      <c r="AF104" s="44"/>
      <c r="AG104" s="36"/>
      <c r="AH104" s="44"/>
      <c r="AI104" s="36"/>
      <c r="AJ104" s="44"/>
    </row>
    <row r="105" spans="1:36" ht="15">
      <c r="A105" s="29"/>
      <c r="B105" s="30"/>
      <c r="C105" s="29" t="s">
        <v>157</v>
      </c>
      <c r="D105" s="35"/>
      <c r="E105" s="35"/>
      <c r="F105" s="29"/>
      <c r="G105" s="35"/>
      <c r="H105" s="30"/>
      <c r="I105" s="111"/>
      <c r="J105" s="36"/>
      <c r="K105" s="43"/>
      <c r="L105" s="35"/>
      <c r="M105" s="44"/>
      <c r="N105" s="36"/>
      <c r="O105" s="45"/>
      <c r="P105" s="36"/>
      <c r="Q105" s="36"/>
      <c r="R105" s="84"/>
      <c r="S105" s="36"/>
      <c r="T105" s="44"/>
      <c r="U105" s="35"/>
      <c r="V105" s="47"/>
      <c r="W105" s="112"/>
      <c r="X105" s="44"/>
      <c r="Y105" s="112"/>
      <c r="Z105" s="44"/>
      <c r="AA105" s="41"/>
      <c r="AB105" s="36"/>
      <c r="AC105" s="36"/>
      <c r="AD105" s="44"/>
      <c r="AE105" s="36"/>
      <c r="AF105" s="44"/>
      <c r="AG105" s="36"/>
      <c r="AH105" s="44"/>
      <c r="AI105" s="36"/>
      <c r="AJ105" s="44"/>
    </row>
    <row r="106" spans="1:36" ht="15">
      <c r="A106" s="29"/>
      <c r="B106" s="30"/>
      <c r="C106" s="69" t="s">
        <v>158</v>
      </c>
      <c r="D106" s="93"/>
      <c r="E106" s="94"/>
      <c r="F106" s="96" t="s">
        <v>159</v>
      </c>
      <c r="G106" s="135"/>
      <c r="H106" s="30"/>
      <c r="I106" s="111"/>
      <c r="J106" s="36"/>
      <c r="K106" s="43"/>
      <c r="L106" s="35"/>
      <c r="M106" s="44"/>
      <c r="N106" s="36"/>
      <c r="O106" s="45"/>
      <c r="P106" s="36"/>
      <c r="Q106" s="36"/>
      <c r="R106" s="84"/>
      <c r="S106" s="36"/>
      <c r="T106" s="44"/>
      <c r="U106" s="35"/>
      <c r="V106" s="47">
        <v>200000</v>
      </c>
      <c r="W106" s="112"/>
      <c r="X106" s="44">
        <f>V106+W106</f>
        <v>200000</v>
      </c>
      <c r="Y106" s="112"/>
      <c r="Z106" s="44">
        <f>X106+Y106</f>
        <v>200000</v>
      </c>
      <c r="AA106" s="41"/>
      <c r="AB106" s="44">
        <v>70000</v>
      </c>
      <c r="AC106" s="44"/>
      <c r="AD106" s="44">
        <f>AB106+AC106</f>
        <v>70000</v>
      </c>
      <c r="AE106" s="44"/>
      <c r="AF106" s="44">
        <f>AD106+AE106</f>
        <v>70000</v>
      </c>
      <c r="AG106" s="44"/>
      <c r="AH106" s="44">
        <f>AF106+AG106</f>
        <v>70000</v>
      </c>
      <c r="AI106" s="44"/>
      <c r="AJ106" s="44">
        <f>AH106+AI106</f>
        <v>70000</v>
      </c>
    </row>
    <row r="107" spans="1:36" ht="15">
      <c r="A107" s="29"/>
      <c r="B107" s="30"/>
      <c r="C107" s="29" t="s">
        <v>160</v>
      </c>
      <c r="D107" s="105"/>
      <c r="E107" s="105"/>
      <c r="F107" s="29" t="s">
        <v>161</v>
      </c>
      <c r="G107" s="35"/>
      <c r="H107" s="30"/>
      <c r="I107" s="111" t="s">
        <v>162</v>
      </c>
      <c r="J107" s="97"/>
      <c r="K107" s="107">
        <v>200000</v>
      </c>
      <c r="L107" s="35"/>
      <c r="M107" s="44">
        <f>K107+L107</f>
        <v>200000</v>
      </c>
      <c r="N107" s="36"/>
      <c r="O107" s="45">
        <f>M107+N107</f>
        <v>200000</v>
      </c>
      <c r="P107" s="44">
        <v>74185</v>
      </c>
      <c r="Q107" s="36"/>
      <c r="R107" s="84">
        <f>P107/O107</f>
        <v>0.370925</v>
      </c>
      <c r="S107" s="36"/>
      <c r="T107" s="44">
        <f>O107+S107</f>
        <v>200000</v>
      </c>
      <c r="U107" s="35"/>
      <c r="V107" s="47"/>
      <c r="W107" s="112"/>
      <c r="X107" s="44"/>
      <c r="Y107" s="112"/>
      <c r="Z107" s="48"/>
      <c r="AA107" s="41"/>
      <c r="AB107" s="36"/>
      <c r="AC107" s="36"/>
      <c r="AD107" s="44"/>
      <c r="AE107" s="36"/>
      <c r="AF107" s="44"/>
      <c r="AG107" s="36"/>
      <c r="AH107" s="44"/>
      <c r="AI107" s="36"/>
      <c r="AJ107" s="44"/>
    </row>
    <row r="108" spans="1:36" ht="15.75">
      <c r="A108" s="55" t="s">
        <v>163</v>
      </c>
      <c r="B108" s="50"/>
      <c r="C108" s="49"/>
      <c r="D108" s="51"/>
      <c r="E108" s="51"/>
      <c r="F108" s="49"/>
      <c r="G108" s="51"/>
      <c r="H108" s="50"/>
      <c r="I108" s="54" t="s">
        <v>164</v>
      </c>
      <c r="J108" s="64">
        <f>J95+J99+J103+J107</f>
        <v>1943669</v>
      </c>
      <c r="K108" s="56">
        <f>K95+K99+K103+K107</f>
        <v>15311849</v>
      </c>
      <c r="L108" s="55"/>
      <c r="M108" s="90">
        <f>K108+L108</f>
        <v>15311849</v>
      </c>
      <c r="N108" s="64">
        <f>SUM(N95:N107)</f>
        <v>1840</v>
      </c>
      <c r="O108" s="56">
        <f>M108+N108</f>
        <v>15313689</v>
      </c>
      <c r="P108" s="57">
        <f>SUM(P94:P107)</f>
        <v>9037313</v>
      </c>
      <c r="Q108" s="57"/>
      <c r="R108" s="58">
        <f>P108/O108</f>
        <v>0.5901460451495391</v>
      </c>
      <c r="S108" s="53"/>
      <c r="T108" s="64">
        <f>O108+S108</f>
        <v>15313689</v>
      </c>
      <c r="U108" s="55"/>
      <c r="V108" s="59">
        <f>SUM(V94:V106)</f>
        <v>12233596</v>
      </c>
      <c r="W108" s="60"/>
      <c r="X108" s="59">
        <f>SUM(X94:X106)</f>
        <v>12233596</v>
      </c>
      <c r="Y108" s="59"/>
      <c r="Z108" s="59">
        <f>SUM(Z94:Z106)</f>
        <v>12233596</v>
      </c>
      <c r="AA108" s="60">
        <f>SUM(AA94:AA106)</f>
        <v>540877</v>
      </c>
      <c r="AB108" s="59">
        <f>SUM(AB94:AB106)</f>
        <v>14669541</v>
      </c>
      <c r="AC108" s="59">
        <f>SUM(AC94:AC106)</f>
        <v>15307</v>
      </c>
      <c r="AD108" s="59">
        <f>SUM(AD94:AD106)</f>
        <v>14684848</v>
      </c>
      <c r="AE108" s="59"/>
      <c r="AF108" s="59">
        <f>SUM(AF94:AF106)</f>
        <v>14684848</v>
      </c>
      <c r="AG108" s="59"/>
      <c r="AH108" s="59">
        <f>SUM(AH94:AH106)</f>
        <v>14684848</v>
      </c>
      <c r="AI108" s="59">
        <f>SUM(AI94:AI106)</f>
        <v>500000</v>
      </c>
      <c r="AJ108" s="59">
        <f>SUM(AJ94:AJ106)</f>
        <v>15184848</v>
      </c>
    </row>
    <row r="109" spans="1:36" ht="15">
      <c r="A109" s="29">
        <v>801</v>
      </c>
      <c r="B109" s="30"/>
      <c r="C109" s="69">
        <v>80195</v>
      </c>
      <c r="D109" s="136"/>
      <c r="E109" s="136"/>
      <c r="F109" s="34">
        <v>213</v>
      </c>
      <c r="G109" s="35"/>
      <c r="H109" s="30"/>
      <c r="I109" s="101"/>
      <c r="J109" s="35"/>
      <c r="K109" s="43"/>
      <c r="L109" s="35"/>
      <c r="M109" s="44"/>
      <c r="N109" s="29"/>
      <c r="O109" s="45"/>
      <c r="P109" s="36"/>
      <c r="Q109" s="36"/>
      <c r="R109" s="102"/>
      <c r="S109" s="36"/>
      <c r="T109" s="44"/>
      <c r="U109" s="35"/>
      <c r="V109" s="47">
        <v>47766</v>
      </c>
      <c r="W109" s="112">
        <v>-1002</v>
      </c>
      <c r="X109" s="44">
        <f>V109+W109</f>
        <v>46764</v>
      </c>
      <c r="Y109" s="112"/>
      <c r="Z109" s="42">
        <f>X109+Y109</f>
        <v>46764</v>
      </c>
      <c r="AA109" s="41"/>
      <c r="AB109" s="44">
        <v>47790</v>
      </c>
      <c r="AC109" s="44">
        <v>59</v>
      </c>
      <c r="AD109" s="44">
        <f>AB109+AC109</f>
        <v>47849</v>
      </c>
      <c r="AE109" s="44"/>
      <c r="AF109" s="44">
        <f>AD109+AE109</f>
        <v>47849</v>
      </c>
      <c r="AG109" s="44"/>
      <c r="AH109" s="44">
        <f>AF109+AG109</f>
        <v>47849</v>
      </c>
      <c r="AI109" s="44"/>
      <c r="AJ109" s="44">
        <f>AH109+AI109</f>
        <v>47849</v>
      </c>
    </row>
    <row r="110" spans="1:36" ht="15">
      <c r="A110" s="29" t="s">
        <v>165</v>
      </c>
      <c r="B110" s="30"/>
      <c r="C110" s="35" t="s">
        <v>166</v>
      </c>
      <c r="D110" s="35"/>
      <c r="E110" s="35"/>
      <c r="F110" s="29" t="s">
        <v>43</v>
      </c>
      <c r="G110" s="35"/>
      <c r="H110" s="30"/>
      <c r="I110" s="35"/>
      <c r="J110" s="35"/>
      <c r="K110" s="35"/>
      <c r="L110" s="35"/>
      <c r="M110" s="36">
        <v>0</v>
      </c>
      <c r="N110" s="45">
        <v>47766</v>
      </c>
      <c r="O110" s="45">
        <f>M110+N110</f>
        <v>47766</v>
      </c>
      <c r="P110" s="36"/>
      <c r="Q110" s="36"/>
      <c r="R110" s="102">
        <f>P110/O110</f>
        <v>0</v>
      </c>
      <c r="S110" s="36"/>
      <c r="T110" s="44">
        <f>O110+S110</f>
        <v>47766</v>
      </c>
      <c r="U110" s="35"/>
      <c r="V110" s="47"/>
      <c r="W110" s="112"/>
      <c r="X110" s="44"/>
      <c r="Y110" s="112"/>
      <c r="Z110" s="44"/>
      <c r="AA110" s="41"/>
      <c r="AB110" s="36"/>
      <c r="AC110" s="36"/>
      <c r="AD110" s="36"/>
      <c r="AE110" s="36"/>
      <c r="AF110" s="44"/>
      <c r="AG110" s="36"/>
      <c r="AH110" s="44"/>
      <c r="AI110" s="36"/>
      <c r="AJ110" s="44"/>
    </row>
    <row r="111" spans="1:36" ht="15">
      <c r="A111" s="29" t="s">
        <v>167</v>
      </c>
      <c r="B111" s="30"/>
      <c r="C111" s="35"/>
      <c r="D111" s="35"/>
      <c r="E111" s="35"/>
      <c r="F111" s="29" t="s">
        <v>45</v>
      </c>
      <c r="G111" s="35"/>
      <c r="H111" s="30"/>
      <c r="I111" s="35"/>
      <c r="J111" s="35"/>
      <c r="K111" s="35"/>
      <c r="L111" s="35"/>
      <c r="M111" s="36"/>
      <c r="N111" s="29"/>
      <c r="O111" s="29"/>
      <c r="P111" s="36"/>
      <c r="Q111" s="36"/>
      <c r="R111" s="102"/>
      <c r="S111" s="36"/>
      <c r="T111" s="44"/>
      <c r="U111" s="35"/>
      <c r="V111" s="47"/>
      <c r="W111" s="112"/>
      <c r="X111" s="44"/>
      <c r="Y111" s="112"/>
      <c r="Z111" s="44"/>
      <c r="AA111" s="41"/>
      <c r="AB111" s="36"/>
      <c r="AC111" s="36"/>
      <c r="AD111" s="36"/>
      <c r="AE111" s="36"/>
      <c r="AF111" s="44"/>
      <c r="AG111" s="36"/>
      <c r="AH111" s="44"/>
      <c r="AI111" s="36"/>
      <c r="AJ111" s="44"/>
    </row>
    <row r="112" spans="1:36" ht="16.5" customHeight="1">
      <c r="A112" s="29"/>
      <c r="B112" s="30"/>
      <c r="C112" s="69">
        <v>80130</v>
      </c>
      <c r="D112" s="137"/>
      <c r="E112" s="71"/>
      <c r="F112" s="34">
        <v>661</v>
      </c>
      <c r="G112" s="35"/>
      <c r="H112" s="30"/>
      <c r="I112" s="35"/>
      <c r="J112" s="35"/>
      <c r="K112" s="35"/>
      <c r="L112" s="35"/>
      <c r="M112" s="36"/>
      <c r="N112" s="29"/>
      <c r="O112" s="29"/>
      <c r="P112" s="36"/>
      <c r="Q112" s="36"/>
      <c r="R112" s="102"/>
      <c r="S112" s="36"/>
      <c r="T112" s="44"/>
      <c r="U112" s="35"/>
      <c r="V112" s="47"/>
      <c r="W112" s="112"/>
      <c r="X112" s="44"/>
      <c r="Y112" s="112"/>
      <c r="Z112" s="44"/>
      <c r="AA112" s="41"/>
      <c r="AB112" s="36"/>
      <c r="AC112" s="36"/>
      <c r="AD112" s="36"/>
      <c r="AE112" s="44">
        <v>250000</v>
      </c>
      <c r="AF112" s="44">
        <f>AD112+AE112</f>
        <v>250000</v>
      </c>
      <c r="AG112" s="44"/>
      <c r="AH112" s="44">
        <f>AF112+AG112</f>
        <v>250000</v>
      </c>
      <c r="AI112" s="44"/>
      <c r="AJ112" s="44">
        <f>AH112+AI112</f>
        <v>250000</v>
      </c>
    </row>
    <row r="113" spans="1:36" ht="15">
      <c r="A113" s="29"/>
      <c r="B113" s="30"/>
      <c r="C113" s="35" t="s">
        <v>168</v>
      </c>
      <c r="D113" s="35"/>
      <c r="E113" s="35"/>
      <c r="F113" s="29" t="s">
        <v>169</v>
      </c>
      <c r="G113" s="35"/>
      <c r="H113" s="30"/>
      <c r="I113" s="35"/>
      <c r="J113" s="35"/>
      <c r="K113" s="35"/>
      <c r="L113" s="35"/>
      <c r="M113" s="36"/>
      <c r="N113" s="29"/>
      <c r="O113" s="29"/>
      <c r="P113" s="36"/>
      <c r="Q113" s="36"/>
      <c r="R113" s="102"/>
      <c r="S113" s="36"/>
      <c r="T113" s="44"/>
      <c r="U113" s="35"/>
      <c r="V113" s="47"/>
      <c r="W113" s="112"/>
      <c r="X113" s="44"/>
      <c r="Y113" s="112"/>
      <c r="Z113" s="44"/>
      <c r="AA113" s="41"/>
      <c r="AB113" s="36"/>
      <c r="AC113" s="36"/>
      <c r="AD113" s="36"/>
      <c r="AE113" s="36"/>
      <c r="AF113" s="44"/>
      <c r="AG113" s="36"/>
      <c r="AH113" s="44"/>
      <c r="AI113" s="36"/>
      <c r="AJ113" s="44"/>
    </row>
    <row r="114" spans="1:36" ht="15">
      <c r="A114" s="29"/>
      <c r="B114" s="30"/>
      <c r="C114" s="35"/>
      <c r="D114" s="35"/>
      <c r="E114" s="35"/>
      <c r="F114" s="29" t="s">
        <v>170</v>
      </c>
      <c r="G114" s="35"/>
      <c r="H114" s="30"/>
      <c r="I114" s="35"/>
      <c r="J114" s="35"/>
      <c r="K114" s="35"/>
      <c r="L114" s="35"/>
      <c r="M114" s="36"/>
      <c r="N114" s="29"/>
      <c r="O114" s="29"/>
      <c r="P114" s="36"/>
      <c r="Q114" s="36"/>
      <c r="R114" s="102"/>
      <c r="S114" s="36"/>
      <c r="T114" s="44"/>
      <c r="U114" s="35"/>
      <c r="V114" s="47"/>
      <c r="W114" s="112"/>
      <c r="X114" s="44"/>
      <c r="Y114" s="112"/>
      <c r="Z114" s="44"/>
      <c r="AA114" s="41"/>
      <c r="AB114" s="36"/>
      <c r="AC114" s="36"/>
      <c r="AD114" s="36"/>
      <c r="AE114" s="36"/>
      <c r="AF114" s="44"/>
      <c r="AG114" s="36"/>
      <c r="AH114" s="44"/>
      <c r="AI114" s="36"/>
      <c r="AJ114" s="44"/>
    </row>
    <row r="115" spans="1:36" ht="15">
      <c r="A115" s="29"/>
      <c r="B115" s="30"/>
      <c r="C115" s="35"/>
      <c r="D115" s="35"/>
      <c r="E115" s="35"/>
      <c r="F115" s="73" t="s">
        <v>171</v>
      </c>
      <c r="G115" s="74"/>
      <c r="H115" s="85"/>
      <c r="I115" s="35"/>
      <c r="J115" s="35"/>
      <c r="K115" s="35"/>
      <c r="L115" s="35"/>
      <c r="M115" s="97"/>
      <c r="N115" s="73"/>
      <c r="O115" s="73"/>
      <c r="P115" s="36"/>
      <c r="Q115" s="36"/>
      <c r="R115" s="102"/>
      <c r="S115" s="36"/>
      <c r="T115" s="48"/>
      <c r="U115" s="35"/>
      <c r="V115" s="47"/>
      <c r="W115" s="112"/>
      <c r="X115" s="44"/>
      <c r="Y115" s="112"/>
      <c r="Z115" s="48"/>
      <c r="AA115" s="41"/>
      <c r="AB115" s="36"/>
      <c r="AC115" s="36"/>
      <c r="AD115" s="36"/>
      <c r="AE115" s="36"/>
      <c r="AF115" s="36"/>
      <c r="AG115" s="36"/>
      <c r="AH115" s="36"/>
      <c r="AI115" s="36"/>
      <c r="AJ115" s="36"/>
    </row>
    <row r="116" spans="1:36" ht="15.75">
      <c r="A116" s="138" t="s">
        <v>172</v>
      </c>
      <c r="B116" s="62"/>
      <c r="C116" s="39"/>
      <c r="D116" s="61"/>
      <c r="E116" s="61"/>
      <c r="F116" s="39"/>
      <c r="G116" s="61"/>
      <c r="H116" s="62"/>
      <c r="I116" s="86" t="s">
        <v>173</v>
      </c>
      <c r="J116" s="90" t="e">
        <f>#REF!+#REF!</f>
        <v>#REF!</v>
      </c>
      <c r="K116" s="90" t="e">
        <f>#REF!+#REF!</f>
        <v>#REF!</v>
      </c>
      <c r="L116" s="138"/>
      <c r="M116" s="90" t="e">
        <f>K116+L116</f>
        <v>#REF!</v>
      </c>
      <c r="N116" s="92">
        <f>SUM(N109:N115)</f>
        <v>47766</v>
      </c>
      <c r="O116" s="92" t="e">
        <f>M116+N116</f>
        <v>#REF!</v>
      </c>
      <c r="P116" s="37">
        <f>SUM(P109:P115)</f>
        <v>0</v>
      </c>
      <c r="Q116" s="37"/>
      <c r="R116" s="82" t="e">
        <f>P116/O116</f>
        <v>#REF!</v>
      </c>
      <c r="S116" s="92">
        <f>SUM(S109:S115)</f>
        <v>0</v>
      </c>
      <c r="T116" s="92" t="e">
        <f>O116+S116</f>
        <v>#REF!</v>
      </c>
      <c r="U116" s="138"/>
      <c r="V116" s="109">
        <f>V109</f>
        <v>47766</v>
      </c>
      <c r="W116" s="139">
        <f>W109</f>
        <v>-1002</v>
      </c>
      <c r="X116" s="109">
        <f>X109</f>
        <v>46764</v>
      </c>
      <c r="Y116" s="109"/>
      <c r="Z116" s="109">
        <f>Z109</f>
        <v>46764</v>
      </c>
      <c r="AA116" s="139"/>
      <c r="AB116" s="109">
        <f>AB109</f>
        <v>47790</v>
      </c>
      <c r="AC116" s="109">
        <f>AC109</f>
        <v>59</v>
      </c>
      <c r="AD116" s="109">
        <f>AD109</f>
        <v>47849</v>
      </c>
      <c r="AE116" s="109">
        <f>SUM(AE109:AE115)</f>
        <v>250000</v>
      </c>
      <c r="AF116" s="109">
        <f>SUM(AF109:AF115)</f>
        <v>297849</v>
      </c>
      <c r="AG116" s="109"/>
      <c r="AH116" s="109">
        <f>SUM(AH109:AH115)</f>
        <v>297849</v>
      </c>
      <c r="AI116" s="109"/>
      <c r="AJ116" s="109">
        <f>SUM(AJ109:AJ115)</f>
        <v>297849</v>
      </c>
    </row>
    <row r="117" spans="1:36" ht="15.75">
      <c r="A117" s="39">
        <v>851</v>
      </c>
      <c r="B117" s="61"/>
      <c r="C117" s="31">
        <v>85111</v>
      </c>
      <c r="D117" s="32"/>
      <c r="E117" s="32"/>
      <c r="F117" s="100">
        <v>643</v>
      </c>
      <c r="G117" s="61"/>
      <c r="H117" s="62"/>
      <c r="I117" s="140"/>
      <c r="J117" s="141"/>
      <c r="K117" s="141"/>
      <c r="L117" s="89"/>
      <c r="M117" s="141"/>
      <c r="N117" s="141"/>
      <c r="O117" s="141"/>
      <c r="P117" s="61"/>
      <c r="Q117" s="61"/>
      <c r="R117" s="116"/>
      <c r="S117" s="141"/>
      <c r="T117" s="141"/>
      <c r="U117" s="89"/>
      <c r="V117" s="109"/>
      <c r="W117" s="108"/>
      <c r="X117" s="109"/>
      <c r="Y117" s="108"/>
      <c r="Z117" s="42"/>
      <c r="AA117" s="115"/>
      <c r="AB117" s="142">
        <v>27000000</v>
      </c>
      <c r="AC117" s="143"/>
      <c r="AD117" s="142">
        <f>AB117+AC117</f>
        <v>27000000</v>
      </c>
      <c r="AE117" s="143">
        <v>797642</v>
      </c>
      <c r="AF117" s="142">
        <f>AD117+AE117</f>
        <v>27797642</v>
      </c>
      <c r="AG117" s="143"/>
      <c r="AH117" s="142">
        <f>AF117+AG117</f>
        <v>27797642</v>
      </c>
      <c r="AI117" s="143"/>
      <c r="AJ117" s="142">
        <f>AH117+AI117</f>
        <v>27797642</v>
      </c>
    </row>
    <row r="118" spans="1:36" ht="15.75">
      <c r="A118" s="29" t="s">
        <v>174</v>
      </c>
      <c r="B118" s="35"/>
      <c r="C118" s="29" t="s">
        <v>175</v>
      </c>
      <c r="D118" s="35"/>
      <c r="E118" s="35"/>
      <c r="F118" s="29" t="s">
        <v>176</v>
      </c>
      <c r="G118" s="35"/>
      <c r="H118" s="30"/>
      <c r="I118" s="140"/>
      <c r="J118" s="141"/>
      <c r="K118" s="141"/>
      <c r="L118" s="89"/>
      <c r="M118" s="141"/>
      <c r="N118" s="141"/>
      <c r="O118" s="141"/>
      <c r="P118" s="61"/>
      <c r="Q118" s="61"/>
      <c r="R118" s="116"/>
      <c r="S118" s="141"/>
      <c r="T118" s="141"/>
      <c r="U118" s="89"/>
      <c r="V118" s="109"/>
      <c r="W118" s="144"/>
      <c r="X118" s="47">
        <v>0</v>
      </c>
      <c r="Y118" s="117">
        <v>30515</v>
      </c>
      <c r="Z118" s="44">
        <f>X118+Y118</f>
        <v>30515</v>
      </c>
      <c r="AA118" s="112"/>
      <c r="AB118" s="44"/>
      <c r="AC118" s="45"/>
      <c r="AD118" s="145"/>
      <c r="AE118" s="45"/>
      <c r="AF118" s="145"/>
      <c r="AG118" s="45"/>
      <c r="AH118" s="145"/>
      <c r="AI118" s="45"/>
      <c r="AJ118" s="145"/>
    </row>
    <row r="119" spans="1:36" ht="15.75">
      <c r="A119" s="146"/>
      <c r="B119" s="35"/>
      <c r="C119" s="29"/>
      <c r="D119" s="35"/>
      <c r="E119" s="35"/>
      <c r="F119" s="29" t="s">
        <v>177</v>
      </c>
      <c r="G119" s="35"/>
      <c r="H119" s="30"/>
      <c r="I119" s="140"/>
      <c r="J119" s="141"/>
      <c r="K119" s="141"/>
      <c r="L119" s="89"/>
      <c r="M119" s="141"/>
      <c r="N119" s="141"/>
      <c r="O119" s="141"/>
      <c r="P119" s="61"/>
      <c r="Q119" s="61"/>
      <c r="R119" s="116"/>
      <c r="S119" s="141"/>
      <c r="T119" s="141"/>
      <c r="U119" s="89"/>
      <c r="V119" s="109"/>
      <c r="W119" s="144"/>
      <c r="X119" s="147"/>
      <c r="Y119" s="144"/>
      <c r="Z119" s="44"/>
      <c r="AA119" s="112"/>
      <c r="AB119" s="36"/>
      <c r="AC119" s="29"/>
      <c r="AD119" s="145"/>
      <c r="AE119" s="29"/>
      <c r="AF119" s="145"/>
      <c r="AG119" s="29"/>
      <c r="AH119" s="145"/>
      <c r="AI119" s="29"/>
      <c r="AJ119" s="145"/>
    </row>
    <row r="120" spans="1:36" ht="15">
      <c r="A120" s="29"/>
      <c r="B120" s="30"/>
      <c r="C120" s="69"/>
      <c r="D120" s="93"/>
      <c r="E120" s="93"/>
      <c r="F120" s="29" t="s">
        <v>178</v>
      </c>
      <c r="G120" s="35"/>
      <c r="H120" s="30"/>
      <c r="I120" s="114"/>
      <c r="J120" s="61"/>
      <c r="K120" s="114"/>
      <c r="L120" s="61"/>
      <c r="M120" s="115"/>
      <c r="N120" s="61"/>
      <c r="O120" s="115"/>
      <c r="P120" s="61"/>
      <c r="Q120" s="61"/>
      <c r="R120" s="116"/>
      <c r="S120" s="61"/>
      <c r="T120" s="115"/>
      <c r="U120" s="61"/>
      <c r="V120" s="40">
        <v>70000000</v>
      </c>
      <c r="W120" s="112"/>
      <c r="X120" s="44">
        <f>V120+W120</f>
        <v>70000000</v>
      </c>
      <c r="Y120" s="112"/>
      <c r="Z120" s="44">
        <f>X120+Y120</f>
        <v>70000000</v>
      </c>
      <c r="AA120" s="112"/>
      <c r="AB120" s="44"/>
      <c r="AC120" s="45"/>
      <c r="AD120" s="145"/>
      <c r="AE120" s="45"/>
      <c r="AF120" s="145"/>
      <c r="AG120" s="45"/>
      <c r="AH120" s="145"/>
      <c r="AI120" s="45"/>
      <c r="AJ120" s="145"/>
    </row>
    <row r="121" spans="1:36" ht="15">
      <c r="A121" s="29"/>
      <c r="B121" s="30"/>
      <c r="C121" s="69" t="s">
        <v>179</v>
      </c>
      <c r="D121" s="93"/>
      <c r="E121" s="93"/>
      <c r="F121" s="34">
        <v>211</v>
      </c>
      <c r="G121" s="35"/>
      <c r="H121" s="30"/>
      <c r="I121" s="111"/>
      <c r="J121" s="35"/>
      <c r="K121" s="111"/>
      <c r="L121" s="35"/>
      <c r="M121" s="112"/>
      <c r="N121" s="35"/>
      <c r="O121" s="112"/>
      <c r="P121" s="35"/>
      <c r="Q121" s="35"/>
      <c r="R121" s="84"/>
      <c r="S121" s="35"/>
      <c r="T121" s="112"/>
      <c r="U121" s="35"/>
      <c r="V121" s="47">
        <v>405670</v>
      </c>
      <c r="W121" s="112">
        <v>-63200</v>
      </c>
      <c r="X121" s="44">
        <f>V121+W121</f>
        <v>342470</v>
      </c>
      <c r="Y121" s="112"/>
      <c r="Z121" s="44">
        <f>X121+Y121</f>
        <v>342470</v>
      </c>
      <c r="AA121" s="112"/>
      <c r="AB121" s="44">
        <v>459600</v>
      </c>
      <c r="AC121" s="45">
        <v>970</v>
      </c>
      <c r="AD121" s="145">
        <f>AB121+AC121</f>
        <v>460570</v>
      </c>
      <c r="AE121" s="45"/>
      <c r="AF121" s="145">
        <f>AD121+AE121</f>
        <v>460570</v>
      </c>
      <c r="AG121" s="45"/>
      <c r="AH121" s="145">
        <f>AF121+AG121</f>
        <v>460570</v>
      </c>
      <c r="AI121" s="45"/>
      <c r="AJ121" s="145">
        <f>AH121+AI121</f>
        <v>460570</v>
      </c>
    </row>
    <row r="122" spans="1:36" ht="15">
      <c r="A122" s="29"/>
      <c r="B122" s="30"/>
      <c r="C122" s="29" t="s">
        <v>180</v>
      </c>
      <c r="D122" s="35"/>
      <c r="E122" s="35"/>
      <c r="F122" s="29" t="s">
        <v>181</v>
      </c>
      <c r="G122" s="35"/>
      <c r="H122" s="30"/>
      <c r="I122" s="111" t="s">
        <v>182</v>
      </c>
      <c r="J122" s="112">
        <v>514000</v>
      </c>
      <c r="K122" s="117">
        <v>514000</v>
      </c>
      <c r="L122" s="35"/>
      <c r="M122" s="112">
        <f>K122+L122</f>
        <v>514000</v>
      </c>
      <c r="N122" s="112">
        <v>146600</v>
      </c>
      <c r="O122" s="112">
        <f>M122+N122</f>
        <v>660600</v>
      </c>
      <c r="P122" s="35"/>
      <c r="Q122" s="35"/>
      <c r="R122" s="84">
        <f>P128/O122</f>
        <v>0.6966379049349076</v>
      </c>
      <c r="S122" s="35"/>
      <c r="T122" s="112">
        <f>O122+S122</f>
        <v>660600</v>
      </c>
      <c r="U122" s="35"/>
      <c r="V122" s="47"/>
      <c r="W122" s="112"/>
      <c r="X122" s="44"/>
      <c r="Y122" s="112"/>
      <c r="Z122" s="44"/>
      <c r="AA122" s="112"/>
      <c r="AB122" s="36"/>
      <c r="AC122" s="29"/>
      <c r="AD122" s="145"/>
      <c r="AE122" s="29"/>
      <c r="AF122" s="145"/>
      <c r="AG122" s="29"/>
      <c r="AH122" s="145"/>
      <c r="AI122" s="29"/>
      <c r="AJ122" s="145"/>
    </row>
    <row r="123" spans="1:36" ht="15">
      <c r="A123" s="29"/>
      <c r="B123" s="30"/>
      <c r="C123" s="29" t="s">
        <v>183</v>
      </c>
      <c r="D123" s="35"/>
      <c r="E123" s="35"/>
      <c r="F123" s="29" t="s">
        <v>38</v>
      </c>
      <c r="G123" s="35"/>
      <c r="H123" s="30"/>
      <c r="I123" s="111"/>
      <c r="J123" s="35"/>
      <c r="K123" s="111"/>
      <c r="L123" s="35"/>
      <c r="M123" s="112"/>
      <c r="N123" s="35"/>
      <c r="O123" s="112"/>
      <c r="P123" s="35"/>
      <c r="Q123" s="35"/>
      <c r="R123" s="84"/>
      <c r="S123" s="35"/>
      <c r="T123" s="112"/>
      <c r="U123" s="35"/>
      <c r="V123" s="47"/>
      <c r="W123" s="112"/>
      <c r="X123" s="44"/>
      <c r="Y123" s="112"/>
      <c r="Z123" s="44"/>
      <c r="AA123" s="112"/>
      <c r="AB123" s="36"/>
      <c r="AC123" s="29"/>
      <c r="AD123" s="145"/>
      <c r="AE123" s="29"/>
      <c r="AF123" s="145"/>
      <c r="AG123" s="29"/>
      <c r="AH123" s="145"/>
      <c r="AI123" s="29"/>
      <c r="AJ123" s="145"/>
    </row>
    <row r="124" spans="1:36" ht="15">
      <c r="A124" s="29"/>
      <c r="B124" s="30"/>
      <c r="C124" s="29" t="s">
        <v>184</v>
      </c>
      <c r="D124" s="35"/>
      <c r="E124" s="35"/>
      <c r="F124" s="29"/>
      <c r="G124" s="35"/>
      <c r="H124" s="30"/>
      <c r="I124" s="111"/>
      <c r="J124" s="35"/>
      <c r="K124" s="111"/>
      <c r="L124" s="35"/>
      <c r="M124" s="112"/>
      <c r="N124" s="35"/>
      <c r="O124" s="112"/>
      <c r="P124" s="35"/>
      <c r="Q124" s="35"/>
      <c r="R124" s="84"/>
      <c r="S124" s="35"/>
      <c r="T124" s="112"/>
      <c r="U124" s="35"/>
      <c r="V124" s="47"/>
      <c r="W124" s="112"/>
      <c r="X124" s="44"/>
      <c r="Y124" s="112"/>
      <c r="Z124" s="44"/>
      <c r="AA124" s="112"/>
      <c r="AB124" s="36"/>
      <c r="AC124" s="29"/>
      <c r="AD124" s="145"/>
      <c r="AE124" s="29"/>
      <c r="AF124" s="145"/>
      <c r="AG124" s="29"/>
      <c r="AH124" s="145"/>
      <c r="AI124" s="29"/>
      <c r="AJ124" s="145"/>
    </row>
    <row r="125" spans="1:36" ht="15">
      <c r="A125" s="29"/>
      <c r="B125" s="30"/>
      <c r="C125" s="29" t="s">
        <v>185</v>
      </c>
      <c r="D125" s="35"/>
      <c r="E125" s="35"/>
      <c r="F125" s="29"/>
      <c r="G125" s="35"/>
      <c r="H125" s="30"/>
      <c r="I125" s="111"/>
      <c r="J125" s="35"/>
      <c r="K125" s="111"/>
      <c r="L125" s="35"/>
      <c r="M125" s="112"/>
      <c r="N125" s="35"/>
      <c r="O125" s="112"/>
      <c r="P125" s="35"/>
      <c r="Q125" s="35"/>
      <c r="R125" s="84"/>
      <c r="S125" s="35"/>
      <c r="T125" s="112"/>
      <c r="U125" s="35"/>
      <c r="V125" s="47"/>
      <c r="W125" s="112"/>
      <c r="X125" s="44"/>
      <c r="Y125" s="112"/>
      <c r="Z125" s="44"/>
      <c r="AA125" s="112"/>
      <c r="AB125" s="36"/>
      <c r="AC125" s="29"/>
      <c r="AD125" s="145"/>
      <c r="AE125" s="29"/>
      <c r="AF125" s="145"/>
      <c r="AG125" s="29"/>
      <c r="AH125" s="145"/>
      <c r="AI125" s="29"/>
      <c r="AJ125" s="145"/>
    </row>
    <row r="126" spans="1:36" ht="15">
      <c r="A126" s="73"/>
      <c r="B126" s="85"/>
      <c r="C126" s="73"/>
      <c r="D126" s="74"/>
      <c r="E126" s="74"/>
      <c r="F126" s="73"/>
      <c r="G126" s="74"/>
      <c r="H126" s="85"/>
      <c r="I126" s="148"/>
      <c r="J126" s="74"/>
      <c r="K126" s="148"/>
      <c r="L126" s="74"/>
      <c r="M126" s="120"/>
      <c r="N126" s="74"/>
      <c r="O126" s="120"/>
      <c r="P126" s="74"/>
      <c r="Q126" s="74"/>
      <c r="R126" s="121"/>
      <c r="S126" s="74"/>
      <c r="T126" s="120"/>
      <c r="U126" s="74"/>
      <c r="V126" s="107"/>
      <c r="W126" s="120"/>
      <c r="X126" s="48"/>
      <c r="Y126" s="120"/>
      <c r="Z126" s="48"/>
      <c r="AA126" s="120"/>
      <c r="AB126" s="97"/>
      <c r="AC126" s="73"/>
      <c r="AD126" s="149"/>
      <c r="AE126" s="73"/>
      <c r="AF126" s="149"/>
      <c r="AG126" s="73"/>
      <c r="AH126" s="149"/>
      <c r="AI126" s="73"/>
      <c r="AJ126" s="149"/>
    </row>
    <row r="127" spans="1:36" ht="0.75" customHeight="1" hidden="1">
      <c r="A127" s="29"/>
      <c r="B127" s="30"/>
      <c r="C127" s="29"/>
      <c r="D127" s="35"/>
      <c r="E127" s="35"/>
      <c r="F127" s="34">
        <v>212</v>
      </c>
      <c r="G127" s="35"/>
      <c r="H127" s="30"/>
      <c r="I127" s="63"/>
      <c r="J127" s="36"/>
      <c r="K127" s="43"/>
      <c r="L127" s="35"/>
      <c r="M127" s="112">
        <f aca="true" t="shared" si="4" ref="M127:M132">K127+L127</f>
        <v>0</v>
      </c>
      <c r="N127" s="35"/>
      <c r="O127" s="44">
        <f aca="true" t="shared" si="5" ref="O127:O132">M127+N127</f>
        <v>0</v>
      </c>
      <c r="P127" s="36"/>
      <c r="Q127" s="36"/>
      <c r="R127" s="84" t="e">
        <f>P133/O127</f>
        <v>#DIV/0!</v>
      </c>
      <c r="S127" s="35"/>
      <c r="T127" s="44">
        <f aca="true" t="shared" si="6" ref="T127:T132">O127+S127</f>
        <v>0</v>
      </c>
      <c r="U127" s="35"/>
      <c r="V127" s="47"/>
      <c r="W127" s="112"/>
      <c r="X127" s="44"/>
      <c r="Y127" s="112"/>
      <c r="Z127" s="44">
        <f aca="true" t="shared" si="7" ref="Z127:Z133">X127+Y127</f>
        <v>0</v>
      </c>
      <c r="AA127" s="41"/>
      <c r="AB127" s="36"/>
      <c r="AC127" s="36"/>
      <c r="AD127" s="36"/>
      <c r="AE127" s="36"/>
      <c r="AF127" s="36"/>
      <c r="AG127" s="36"/>
      <c r="AH127" s="36"/>
      <c r="AI127" s="36"/>
      <c r="AJ127" s="36"/>
    </row>
    <row r="128" spans="1:36" ht="15" hidden="1">
      <c r="A128" s="29"/>
      <c r="B128" s="30"/>
      <c r="C128" s="29"/>
      <c r="D128" s="35"/>
      <c r="E128" s="35"/>
      <c r="F128" s="29" t="s">
        <v>181</v>
      </c>
      <c r="G128" s="35"/>
      <c r="H128" s="30"/>
      <c r="I128" s="63" t="s">
        <v>186</v>
      </c>
      <c r="J128" s="44">
        <v>-514000</v>
      </c>
      <c r="K128" s="43">
        <f>I128+J128</f>
        <v>0</v>
      </c>
      <c r="L128" s="35"/>
      <c r="M128" s="112">
        <f t="shared" si="4"/>
        <v>0</v>
      </c>
      <c r="N128" s="35"/>
      <c r="O128" s="44">
        <f t="shared" si="5"/>
        <v>0</v>
      </c>
      <c r="P128" s="44">
        <v>460199</v>
      </c>
      <c r="Q128" s="36"/>
      <c r="R128" s="84" t="e">
        <f>P134/O128</f>
        <v>#DIV/0!</v>
      </c>
      <c r="S128" s="35"/>
      <c r="T128" s="44">
        <f t="shared" si="6"/>
        <v>0</v>
      </c>
      <c r="U128" s="35"/>
      <c r="V128" s="47"/>
      <c r="W128" s="112"/>
      <c r="X128" s="44"/>
      <c r="Y128" s="112"/>
      <c r="Z128" s="42">
        <f t="shared" si="7"/>
        <v>0</v>
      </c>
      <c r="AA128" s="41"/>
      <c r="AB128" s="36"/>
      <c r="AC128" s="36"/>
      <c r="AD128" s="36"/>
      <c r="AE128" s="36"/>
      <c r="AF128" s="36"/>
      <c r="AG128" s="36"/>
      <c r="AH128" s="36"/>
      <c r="AI128" s="36"/>
      <c r="AJ128" s="36"/>
    </row>
    <row r="129" spans="1:36" ht="15" hidden="1">
      <c r="A129" s="29"/>
      <c r="B129" s="30"/>
      <c r="C129" s="29"/>
      <c r="D129" s="35"/>
      <c r="E129" s="35"/>
      <c r="F129" s="29" t="s">
        <v>187</v>
      </c>
      <c r="G129" s="35"/>
      <c r="H129" s="30"/>
      <c r="I129" s="63"/>
      <c r="J129" s="36"/>
      <c r="K129" s="43"/>
      <c r="L129" s="35"/>
      <c r="M129" s="112">
        <f t="shared" si="4"/>
        <v>0</v>
      </c>
      <c r="N129" s="35"/>
      <c r="O129" s="44">
        <f t="shared" si="5"/>
        <v>0</v>
      </c>
      <c r="P129" s="36"/>
      <c r="Q129" s="36"/>
      <c r="R129" s="84" t="e">
        <f>P135/O129</f>
        <v>#DIV/0!</v>
      </c>
      <c r="S129" s="35"/>
      <c r="T129" s="44">
        <f t="shared" si="6"/>
        <v>0</v>
      </c>
      <c r="U129" s="35"/>
      <c r="V129" s="47"/>
      <c r="W129" s="112"/>
      <c r="X129" s="44"/>
      <c r="Y129" s="112"/>
      <c r="Z129" s="42">
        <f t="shared" si="7"/>
        <v>0</v>
      </c>
      <c r="AA129" s="41"/>
      <c r="AB129" s="36"/>
      <c r="AC129" s="36"/>
      <c r="AD129" s="36"/>
      <c r="AE129" s="36"/>
      <c r="AF129" s="36"/>
      <c r="AG129" s="36"/>
      <c r="AH129" s="36"/>
      <c r="AI129" s="36"/>
      <c r="AJ129" s="36"/>
    </row>
    <row r="130" spans="1:36" ht="15" hidden="1">
      <c r="A130" s="29"/>
      <c r="B130" s="30"/>
      <c r="C130" s="29"/>
      <c r="D130" s="35"/>
      <c r="E130" s="35"/>
      <c r="F130" s="29" t="s">
        <v>188</v>
      </c>
      <c r="G130" s="35"/>
      <c r="H130" s="30"/>
      <c r="I130" s="63"/>
      <c r="J130" s="36"/>
      <c r="K130" s="43"/>
      <c r="L130" s="35"/>
      <c r="M130" s="112">
        <f t="shared" si="4"/>
        <v>0</v>
      </c>
      <c r="N130" s="35"/>
      <c r="O130" s="44">
        <f t="shared" si="5"/>
        <v>0</v>
      </c>
      <c r="P130" s="36"/>
      <c r="Q130" s="36"/>
      <c r="R130" s="84" t="e">
        <f>P136/O130</f>
        <v>#DIV/0!</v>
      </c>
      <c r="S130" s="35"/>
      <c r="T130" s="44">
        <f t="shared" si="6"/>
        <v>0</v>
      </c>
      <c r="U130" s="35"/>
      <c r="V130" s="47"/>
      <c r="W130" s="112"/>
      <c r="X130" s="44"/>
      <c r="Y130" s="112"/>
      <c r="Z130" s="42">
        <f t="shared" si="7"/>
        <v>0</v>
      </c>
      <c r="AA130" s="41"/>
      <c r="AB130" s="36"/>
      <c r="AC130" s="36"/>
      <c r="AD130" s="36"/>
      <c r="AE130" s="36"/>
      <c r="AF130" s="36"/>
      <c r="AG130" s="36"/>
      <c r="AH130" s="36"/>
      <c r="AI130" s="36"/>
      <c r="AJ130" s="36"/>
    </row>
    <row r="131" spans="1:36" ht="15" hidden="1">
      <c r="A131" s="29"/>
      <c r="B131" s="30"/>
      <c r="C131" s="29"/>
      <c r="D131" s="35"/>
      <c r="E131" s="35"/>
      <c r="F131" s="29" t="s">
        <v>189</v>
      </c>
      <c r="G131" s="35"/>
      <c r="H131" s="30"/>
      <c r="I131" s="63"/>
      <c r="J131" s="97"/>
      <c r="K131" s="106"/>
      <c r="L131" s="35"/>
      <c r="M131" s="112">
        <f t="shared" si="4"/>
        <v>0</v>
      </c>
      <c r="N131" s="35"/>
      <c r="O131" s="44">
        <f t="shared" si="5"/>
        <v>0</v>
      </c>
      <c r="P131" s="36"/>
      <c r="Q131" s="36"/>
      <c r="R131" s="84" t="e">
        <f>P137/O131</f>
        <v>#DIV/0!</v>
      </c>
      <c r="S131" s="35"/>
      <c r="T131" s="44">
        <f t="shared" si="6"/>
        <v>0</v>
      </c>
      <c r="U131" s="35"/>
      <c r="V131" s="47"/>
      <c r="W131" s="112"/>
      <c r="X131" s="44"/>
      <c r="Y131" s="112"/>
      <c r="Z131" s="42">
        <f t="shared" si="7"/>
        <v>0</v>
      </c>
      <c r="AA131" s="41"/>
      <c r="AB131" s="36"/>
      <c r="AC131" s="36"/>
      <c r="AD131" s="36"/>
      <c r="AE131" s="36"/>
      <c r="AF131" s="36"/>
      <c r="AG131" s="36"/>
      <c r="AH131" s="36"/>
      <c r="AI131" s="36"/>
      <c r="AJ131" s="36"/>
    </row>
    <row r="132" spans="1:36" ht="15.75">
      <c r="A132" s="138" t="s">
        <v>190</v>
      </c>
      <c r="B132" s="62"/>
      <c r="C132" s="39"/>
      <c r="D132" s="61"/>
      <c r="E132" s="61"/>
      <c r="F132" s="39"/>
      <c r="G132" s="61"/>
      <c r="H132" s="62"/>
      <c r="I132" s="86" t="s">
        <v>191</v>
      </c>
      <c r="J132" s="90" t="e">
        <f>J128+J122+#REF!+#REF!+#REF!</f>
        <v>#REF!</v>
      </c>
      <c r="K132" s="90" t="e">
        <f>K128+K122+#REF!+#REF!+#REF!</f>
        <v>#REF!</v>
      </c>
      <c r="L132" s="92"/>
      <c r="M132" s="90" t="e">
        <f t="shared" si="4"/>
        <v>#REF!</v>
      </c>
      <c r="N132" s="90" t="e">
        <f>#REF!+#REF!+N122+8000-73000</f>
        <v>#REF!</v>
      </c>
      <c r="O132" s="92" t="e">
        <f t="shared" si="5"/>
        <v>#REF!</v>
      </c>
      <c r="P132" s="37">
        <f>SUM(P120:P131)</f>
        <v>460199</v>
      </c>
      <c r="Q132" s="37"/>
      <c r="R132" s="116" t="e">
        <f>P132/O132</f>
        <v>#REF!</v>
      </c>
      <c r="S132" s="90">
        <f>SUM(S121:S126)</f>
        <v>0</v>
      </c>
      <c r="T132" s="92" t="e">
        <f t="shared" si="6"/>
        <v>#REF!</v>
      </c>
      <c r="U132" s="138"/>
      <c r="V132" s="109">
        <f>SUM(V120:V125)</f>
        <v>70405670</v>
      </c>
      <c r="W132" s="139">
        <f>SUM(W120:W125)</f>
        <v>-63200</v>
      </c>
      <c r="X132" s="109">
        <f>SUM(X118:X125)</f>
        <v>70342470</v>
      </c>
      <c r="Y132" s="109">
        <f>SUM(Y118:Y125)</f>
        <v>30515</v>
      </c>
      <c r="Z132" s="109">
        <f>SUM(Z118:Z125)</f>
        <v>70372985</v>
      </c>
      <c r="AA132" s="60"/>
      <c r="AB132" s="109">
        <f aca="true" t="shared" si="8" ref="AB132:AH132">SUM(AB117:AB126)</f>
        <v>27459600</v>
      </c>
      <c r="AC132" s="109">
        <f t="shared" si="8"/>
        <v>970</v>
      </c>
      <c r="AD132" s="109">
        <f t="shared" si="8"/>
        <v>27460570</v>
      </c>
      <c r="AE132" s="109">
        <f t="shared" si="8"/>
        <v>797642</v>
      </c>
      <c r="AF132" s="109">
        <f t="shared" si="8"/>
        <v>28258212</v>
      </c>
      <c r="AG132" s="109"/>
      <c r="AH132" s="109">
        <f t="shared" si="8"/>
        <v>28258212</v>
      </c>
      <c r="AI132" s="109"/>
      <c r="AJ132" s="109">
        <f>SUM(AJ117:AJ126)</f>
        <v>28258212</v>
      </c>
    </row>
    <row r="133" spans="1:36" ht="15">
      <c r="A133" s="39" t="s">
        <v>192</v>
      </c>
      <c r="B133" s="61"/>
      <c r="C133" s="31" t="s">
        <v>193</v>
      </c>
      <c r="D133" s="32"/>
      <c r="E133" s="33"/>
      <c r="F133" s="100">
        <v>213</v>
      </c>
      <c r="G133" s="61"/>
      <c r="H133" s="62"/>
      <c r="I133" s="114"/>
      <c r="J133" s="61"/>
      <c r="K133" s="114"/>
      <c r="L133" s="61"/>
      <c r="M133" s="115"/>
      <c r="N133" s="61"/>
      <c r="O133" s="115"/>
      <c r="P133" s="61"/>
      <c r="Q133" s="61"/>
      <c r="R133" s="116"/>
      <c r="S133" s="61"/>
      <c r="T133" s="115"/>
      <c r="U133" s="61"/>
      <c r="V133" s="150">
        <v>290000</v>
      </c>
      <c r="W133" s="115">
        <v>-5000</v>
      </c>
      <c r="X133" s="42">
        <f>V133+W133</f>
        <v>285000</v>
      </c>
      <c r="Y133" s="42"/>
      <c r="Z133" s="42">
        <f t="shared" si="7"/>
        <v>285000</v>
      </c>
      <c r="AA133" s="115"/>
      <c r="AB133" s="42">
        <v>335000</v>
      </c>
      <c r="AC133" s="98"/>
      <c r="AD133" s="42">
        <f>AB133+AC133</f>
        <v>335000</v>
      </c>
      <c r="AE133" s="98"/>
      <c r="AF133" s="42">
        <f>AD133+AE133</f>
        <v>335000</v>
      </c>
      <c r="AG133" s="98"/>
      <c r="AH133" s="42">
        <f>AF133+AG133</f>
        <v>335000</v>
      </c>
      <c r="AI133" s="98">
        <v>170000</v>
      </c>
      <c r="AJ133" s="42">
        <f>AH133+AI133</f>
        <v>505000</v>
      </c>
    </row>
    <row r="134" spans="1:36" ht="15">
      <c r="A134" s="29" t="s">
        <v>194</v>
      </c>
      <c r="B134" s="35"/>
      <c r="C134" s="29" t="s">
        <v>195</v>
      </c>
      <c r="D134" s="35"/>
      <c r="E134" s="30"/>
      <c r="F134" s="29" t="s">
        <v>43</v>
      </c>
      <c r="G134" s="35"/>
      <c r="H134" s="30"/>
      <c r="I134" s="111" t="s">
        <v>196</v>
      </c>
      <c r="J134" s="35"/>
      <c r="K134" s="117">
        <v>315560</v>
      </c>
      <c r="L134" s="35"/>
      <c r="M134" s="112">
        <f>K134+L134</f>
        <v>315560</v>
      </c>
      <c r="N134" s="112">
        <v>14440</v>
      </c>
      <c r="O134" s="112">
        <f>M134+N134</f>
        <v>330000</v>
      </c>
      <c r="P134" s="112">
        <v>198443</v>
      </c>
      <c r="Q134" s="35"/>
      <c r="R134" s="84">
        <f>P134/O134</f>
        <v>0.6013424242424242</v>
      </c>
      <c r="S134" s="112">
        <v>20000</v>
      </c>
      <c r="T134" s="112">
        <f>O134+S134</f>
        <v>350000</v>
      </c>
      <c r="U134" s="35"/>
      <c r="V134" s="117"/>
      <c r="W134" s="112"/>
      <c r="X134" s="44"/>
      <c r="Y134" s="44"/>
      <c r="Z134" s="44"/>
      <c r="AA134" s="112"/>
      <c r="AB134" s="36"/>
      <c r="AC134" s="29"/>
      <c r="AD134" s="44"/>
      <c r="AE134" s="29"/>
      <c r="AF134" s="44"/>
      <c r="AG134" s="29"/>
      <c r="AH134" s="44"/>
      <c r="AI134" s="29"/>
      <c r="AJ134" s="44"/>
    </row>
    <row r="135" spans="1:36" ht="15">
      <c r="A135" s="29"/>
      <c r="B135" s="35"/>
      <c r="C135" s="29"/>
      <c r="D135" s="35"/>
      <c r="E135" s="30"/>
      <c r="F135" s="29" t="s">
        <v>45</v>
      </c>
      <c r="G135" s="35"/>
      <c r="H135" s="30"/>
      <c r="I135" s="111"/>
      <c r="J135" s="35"/>
      <c r="K135" s="111"/>
      <c r="L135" s="35"/>
      <c r="M135" s="112"/>
      <c r="N135" s="35"/>
      <c r="O135" s="112"/>
      <c r="P135" s="35"/>
      <c r="Q135" s="35"/>
      <c r="R135" s="84"/>
      <c r="S135" s="35"/>
      <c r="T135" s="112"/>
      <c r="U135" s="35"/>
      <c r="V135" s="117"/>
      <c r="W135" s="112"/>
      <c r="X135" s="44"/>
      <c r="Y135" s="44"/>
      <c r="Z135" s="44"/>
      <c r="AA135" s="112"/>
      <c r="AB135" s="36"/>
      <c r="AC135" s="29"/>
      <c r="AD135" s="44"/>
      <c r="AE135" s="29"/>
      <c r="AF135" s="44"/>
      <c r="AG135" s="29"/>
      <c r="AH135" s="44"/>
      <c r="AI135" s="29"/>
      <c r="AJ135" s="44"/>
    </row>
    <row r="136" spans="1:36" ht="15">
      <c r="A136" s="29"/>
      <c r="B136" s="35"/>
      <c r="C136" s="69" t="s">
        <v>197</v>
      </c>
      <c r="D136" s="93"/>
      <c r="E136" s="94"/>
      <c r="F136" s="34">
        <v>213</v>
      </c>
      <c r="G136" s="35"/>
      <c r="H136" s="30"/>
      <c r="I136" s="111"/>
      <c r="J136" s="35"/>
      <c r="K136" s="111"/>
      <c r="L136" s="35"/>
      <c r="M136" s="112"/>
      <c r="N136" s="35"/>
      <c r="O136" s="112"/>
      <c r="P136" s="35"/>
      <c r="Q136" s="35"/>
      <c r="R136" s="84"/>
      <c r="S136" s="35"/>
      <c r="T136" s="112"/>
      <c r="U136" s="35"/>
      <c r="V136" s="117">
        <v>815100</v>
      </c>
      <c r="W136" s="112">
        <v>-29700</v>
      </c>
      <c r="X136" s="44">
        <f>V136+W136</f>
        <v>785400</v>
      </c>
      <c r="Y136" s="44"/>
      <c r="Z136" s="44">
        <f>X136+Y136</f>
        <v>785400</v>
      </c>
      <c r="AA136" s="112"/>
      <c r="AB136" s="44">
        <v>1170900</v>
      </c>
      <c r="AC136" s="45"/>
      <c r="AD136" s="44">
        <f>AB136+AC136</f>
        <v>1170900</v>
      </c>
      <c r="AE136" s="45"/>
      <c r="AF136" s="44">
        <f>AD136+AE136</f>
        <v>1170900</v>
      </c>
      <c r="AG136" s="45"/>
      <c r="AH136" s="44">
        <f>AF136+AG136</f>
        <v>1170900</v>
      </c>
      <c r="AI136" s="45"/>
      <c r="AJ136" s="44">
        <f>AH136+AI136</f>
        <v>1170900</v>
      </c>
    </row>
    <row r="137" spans="1:36" ht="15">
      <c r="A137" s="29"/>
      <c r="B137" s="35"/>
      <c r="C137" s="29" t="s">
        <v>198</v>
      </c>
      <c r="D137" s="35"/>
      <c r="E137" s="30"/>
      <c r="F137" s="29" t="s">
        <v>43</v>
      </c>
      <c r="G137" s="35"/>
      <c r="H137" s="30"/>
      <c r="I137" s="111" t="s">
        <v>199</v>
      </c>
      <c r="J137" s="35"/>
      <c r="K137" s="117">
        <v>798600</v>
      </c>
      <c r="L137" s="35"/>
      <c r="M137" s="112">
        <f>K137+L137</f>
        <v>798600</v>
      </c>
      <c r="N137" s="112">
        <v>55000</v>
      </c>
      <c r="O137" s="112">
        <f>M137+N137</f>
        <v>853600</v>
      </c>
      <c r="P137" s="112">
        <v>474132</v>
      </c>
      <c r="Q137" s="35"/>
      <c r="R137" s="84">
        <f>P137/O137</f>
        <v>0.5554498594189315</v>
      </c>
      <c r="S137" s="112">
        <v>55000</v>
      </c>
      <c r="T137" s="112">
        <f>O137+S137</f>
        <v>908600</v>
      </c>
      <c r="U137" s="112">
        <v>-55000</v>
      </c>
      <c r="V137" s="117"/>
      <c r="W137" s="112"/>
      <c r="X137" s="44"/>
      <c r="Y137" s="44"/>
      <c r="Z137" s="44"/>
      <c r="AA137" s="112"/>
      <c r="AB137" s="36"/>
      <c r="AC137" s="29"/>
      <c r="AD137" s="44"/>
      <c r="AE137" s="29"/>
      <c r="AF137" s="44"/>
      <c r="AG137" s="29"/>
      <c r="AH137" s="44"/>
      <c r="AI137" s="29"/>
      <c r="AJ137" s="44"/>
    </row>
    <row r="138" spans="1:36" ht="15">
      <c r="A138" s="29"/>
      <c r="B138" s="35"/>
      <c r="C138" s="29"/>
      <c r="D138" s="35"/>
      <c r="E138" s="30"/>
      <c r="F138" s="29" t="s">
        <v>45</v>
      </c>
      <c r="G138" s="35"/>
      <c r="H138" s="30"/>
      <c r="I138" s="111"/>
      <c r="J138" s="35"/>
      <c r="K138" s="111"/>
      <c r="L138" s="35"/>
      <c r="M138" s="112"/>
      <c r="N138" s="35"/>
      <c r="O138" s="112"/>
      <c r="P138" s="35"/>
      <c r="Q138" s="35"/>
      <c r="R138" s="84"/>
      <c r="S138" s="35"/>
      <c r="T138" s="112"/>
      <c r="U138" s="35"/>
      <c r="V138" s="117"/>
      <c r="W138" s="112"/>
      <c r="X138" s="44"/>
      <c r="Y138" s="44"/>
      <c r="Z138" s="44"/>
      <c r="AA138" s="112"/>
      <c r="AB138" s="36"/>
      <c r="AC138" s="29"/>
      <c r="AD138" s="44"/>
      <c r="AE138" s="29"/>
      <c r="AF138" s="44"/>
      <c r="AG138" s="29"/>
      <c r="AH138" s="44"/>
      <c r="AI138" s="29"/>
      <c r="AJ138" s="44"/>
    </row>
    <row r="139" spans="1:36" ht="15">
      <c r="A139" s="29"/>
      <c r="B139" s="35"/>
      <c r="C139" s="29"/>
      <c r="D139" s="35"/>
      <c r="E139" s="30"/>
      <c r="F139" s="96" t="s">
        <v>200</v>
      </c>
      <c r="G139" s="35"/>
      <c r="H139" s="30"/>
      <c r="I139" s="111"/>
      <c r="J139" s="35"/>
      <c r="K139" s="111"/>
      <c r="L139" s="35"/>
      <c r="M139" s="112"/>
      <c r="N139" s="35"/>
      <c r="O139" s="112"/>
      <c r="P139" s="35"/>
      <c r="Q139" s="35"/>
      <c r="R139" s="84"/>
      <c r="S139" s="35"/>
      <c r="T139" s="112"/>
      <c r="U139" s="35"/>
      <c r="V139" s="117">
        <v>290000</v>
      </c>
      <c r="W139" s="112"/>
      <c r="X139" s="44">
        <f>V139+W139</f>
        <v>290000</v>
      </c>
      <c r="Y139" s="44"/>
      <c r="Z139" s="44">
        <f>X139+Y139</f>
        <v>290000</v>
      </c>
      <c r="AA139" s="112"/>
      <c r="AB139" s="44">
        <v>290000</v>
      </c>
      <c r="AC139" s="45"/>
      <c r="AD139" s="44">
        <f>AB139+AC139</f>
        <v>290000</v>
      </c>
      <c r="AE139" s="45"/>
      <c r="AF139" s="44">
        <f>AD139+AE139</f>
        <v>290000</v>
      </c>
      <c r="AG139" s="45"/>
      <c r="AH139" s="44">
        <f>AF139+AG139</f>
        <v>290000</v>
      </c>
      <c r="AI139" s="45"/>
      <c r="AJ139" s="44">
        <f>AH139+AI139</f>
        <v>290000</v>
      </c>
    </row>
    <row r="140" spans="1:36" ht="15">
      <c r="A140" s="29"/>
      <c r="B140" s="35"/>
      <c r="C140" s="29"/>
      <c r="D140" s="35"/>
      <c r="E140" s="30"/>
      <c r="F140" s="29" t="s">
        <v>201</v>
      </c>
      <c r="G140" s="35"/>
      <c r="H140" s="30"/>
      <c r="I140" s="148" t="s">
        <v>202</v>
      </c>
      <c r="J140" s="74"/>
      <c r="K140" s="151">
        <v>257000</v>
      </c>
      <c r="L140" s="74"/>
      <c r="M140" s="120">
        <f>K140+L140</f>
        <v>257000</v>
      </c>
      <c r="N140" s="120">
        <v>4840</v>
      </c>
      <c r="O140" s="120">
        <f>M140+N140</f>
        <v>261840</v>
      </c>
      <c r="P140" s="120">
        <v>135309</v>
      </c>
      <c r="Q140" s="74"/>
      <c r="R140" s="121">
        <f>P140/O140</f>
        <v>0.5167621448212649</v>
      </c>
      <c r="S140" s="74"/>
      <c r="T140" s="120">
        <f>O140+S140</f>
        <v>261840</v>
      </c>
      <c r="U140" s="120">
        <v>20000</v>
      </c>
      <c r="V140" s="151"/>
      <c r="W140" s="120"/>
      <c r="X140" s="48"/>
      <c r="Y140" s="48"/>
      <c r="Z140" s="48"/>
      <c r="AA140" s="120"/>
      <c r="AB140" s="36"/>
      <c r="AC140" s="29"/>
      <c r="AD140" s="44"/>
      <c r="AE140" s="29"/>
      <c r="AF140" s="44"/>
      <c r="AG140" s="29"/>
      <c r="AH140" s="44"/>
      <c r="AI140" s="29"/>
      <c r="AJ140" s="44"/>
    </row>
    <row r="141" spans="1:36" ht="15">
      <c r="A141" s="29"/>
      <c r="B141" s="35"/>
      <c r="C141" s="69" t="s">
        <v>203</v>
      </c>
      <c r="D141" s="93"/>
      <c r="E141" s="94"/>
      <c r="F141" s="34" t="s">
        <v>204</v>
      </c>
      <c r="G141" s="35"/>
      <c r="H141" s="30"/>
      <c r="I141" s="111"/>
      <c r="J141" s="35"/>
      <c r="K141" s="111"/>
      <c r="L141" s="35"/>
      <c r="M141" s="112"/>
      <c r="N141" s="35"/>
      <c r="O141" s="112"/>
      <c r="P141" s="35"/>
      <c r="Q141" s="35"/>
      <c r="R141" s="84"/>
      <c r="S141" s="35"/>
      <c r="T141" s="112"/>
      <c r="U141" s="35"/>
      <c r="V141" s="117">
        <v>897600</v>
      </c>
      <c r="W141" s="112">
        <v>-102850</v>
      </c>
      <c r="X141" s="44">
        <f>V141+W141</f>
        <v>794750</v>
      </c>
      <c r="Y141" s="44"/>
      <c r="Z141" s="44">
        <f>X141+Y141</f>
        <v>794750</v>
      </c>
      <c r="AA141" s="112"/>
      <c r="AB141" s="44">
        <v>810000</v>
      </c>
      <c r="AC141" s="45"/>
      <c r="AD141" s="44">
        <f>AB141+AC141</f>
        <v>810000</v>
      </c>
      <c r="AE141" s="45"/>
      <c r="AF141" s="44">
        <f>AD141+AE141</f>
        <v>810000</v>
      </c>
      <c r="AG141" s="45">
        <v>20000</v>
      </c>
      <c r="AH141" s="44">
        <f>AF141+AG141</f>
        <v>830000</v>
      </c>
      <c r="AI141" s="45">
        <v>40000</v>
      </c>
      <c r="AJ141" s="44">
        <f>AH141+AI141</f>
        <v>870000</v>
      </c>
    </row>
    <row r="142" spans="1:36" ht="15">
      <c r="A142" s="29"/>
      <c r="B142" s="35"/>
      <c r="C142" s="29" t="s">
        <v>205</v>
      </c>
      <c r="D142" s="35"/>
      <c r="E142" s="30"/>
      <c r="F142" s="29" t="s">
        <v>43</v>
      </c>
      <c r="G142" s="35"/>
      <c r="H142" s="30"/>
      <c r="I142" s="111" t="s">
        <v>206</v>
      </c>
      <c r="J142" s="35"/>
      <c r="K142" s="117">
        <v>920000</v>
      </c>
      <c r="L142" s="35"/>
      <c r="M142" s="112">
        <f>K142+L142</f>
        <v>920000</v>
      </c>
      <c r="N142" s="112">
        <v>-60000</v>
      </c>
      <c r="O142" s="112">
        <f>M142+N142</f>
        <v>860000</v>
      </c>
      <c r="P142" s="112">
        <v>430000</v>
      </c>
      <c r="Q142" s="35"/>
      <c r="R142" s="84">
        <f>P142/O142</f>
        <v>0.5</v>
      </c>
      <c r="S142" s="112">
        <v>75000</v>
      </c>
      <c r="T142" s="112">
        <f>O142+S142</f>
        <v>935000</v>
      </c>
      <c r="U142" s="35"/>
      <c r="V142" s="117"/>
      <c r="W142" s="112"/>
      <c r="X142" s="44"/>
      <c r="Y142" s="44"/>
      <c r="Z142" s="44"/>
      <c r="AA142" s="112"/>
      <c r="AB142" s="36"/>
      <c r="AC142" s="29"/>
      <c r="AD142" s="44"/>
      <c r="AE142" s="29"/>
      <c r="AF142" s="44"/>
      <c r="AG142" s="29"/>
      <c r="AH142" s="44"/>
      <c r="AI142" s="29"/>
      <c r="AJ142" s="44"/>
    </row>
    <row r="143" spans="1:36" ht="15">
      <c r="A143" s="29"/>
      <c r="B143" s="35"/>
      <c r="C143" s="29"/>
      <c r="D143" s="35"/>
      <c r="E143" s="30"/>
      <c r="F143" s="29" t="s">
        <v>45</v>
      </c>
      <c r="G143" s="35"/>
      <c r="H143" s="30"/>
      <c r="I143" s="111"/>
      <c r="J143" s="35"/>
      <c r="K143" s="111"/>
      <c r="L143" s="35"/>
      <c r="M143" s="112"/>
      <c r="N143" s="35"/>
      <c r="O143" s="112"/>
      <c r="P143" s="35"/>
      <c r="Q143" s="35"/>
      <c r="R143" s="84"/>
      <c r="S143" s="35"/>
      <c r="T143" s="112"/>
      <c r="U143" s="35"/>
      <c r="V143" s="117"/>
      <c r="W143" s="112"/>
      <c r="X143" s="44"/>
      <c r="Y143" s="44"/>
      <c r="Z143" s="44"/>
      <c r="AA143" s="112"/>
      <c r="AB143" s="36"/>
      <c r="AC143" s="29"/>
      <c r="AD143" s="44"/>
      <c r="AE143" s="29"/>
      <c r="AF143" s="44"/>
      <c r="AG143" s="29"/>
      <c r="AH143" s="44"/>
      <c r="AI143" s="29"/>
      <c r="AJ143" s="44"/>
    </row>
    <row r="144" spans="1:36" ht="15">
      <c r="A144" s="29"/>
      <c r="B144" s="35"/>
      <c r="C144" s="69">
        <v>85316</v>
      </c>
      <c r="D144" s="93"/>
      <c r="E144" s="94"/>
      <c r="F144" s="34">
        <v>211</v>
      </c>
      <c r="G144" s="35"/>
      <c r="H144" s="30"/>
      <c r="I144" s="111"/>
      <c r="J144" s="35"/>
      <c r="K144" s="111"/>
      <c r="L144" s="35"/>
      <c r="M144" s="112"/>
      <c r="N144" s="35"/>
      <c r="O144" s="112"/>
      <c r="P144" s="35"/>
      <c r="Q144" s="35"/>
      <c r="R144" s="84"/>
      <c r="S144" s="35"/>
      <c r="T144" s="112"/>
      <c r="U144" s="35"/>
      <c r="V144" s="117">
        <v>21600</v>
      </c>
      <c r="W144" s="112">
        <v>11000</v>
      </c>
      <c r="X144" s="44">
        <f>V144+W144</f>
        <v>32600</v>
      </c>
      <c r="Y144" s="44"/>
      <c r="Z144" s="44">
        <f>X144+Y144</f>
        <v>32600</v>
      </c>
      <c r="AA144" s="112"/>
      <c r="AB144" s="44">
        <v>59000</v>
      </c>
      <c r="AC144" s="45">
        <v>-44000</v>
      </c>
      <c r="AD144" s="44">
        <f>AB144+AC144</f>
        <v>15000</v>
      </c>
      <c r="AE144" s="45"/>
      <c r="AF144" s="44">
        <f>AD144+AE144</f>
        <v>15000</v>
      </c>
      <c r="AG144" s="45"/>
      <c r="AH144" s="44">
        <f>AF144+AG144</f>
        <v>15000</v>
      </c>
      <c r="AI144" s="45"/>
      <c r="AJ144" s="44">
        <f>AH144+AI144</f>
        <v>15000</v>
      </c>
    </row>
    <row r="145" spans="1:36" ht="15">
      <c r="A145" s="29"/>
      <c r="B145" s="35"/>
      <c r="C145" s="29" t="s">
        <v>207</v>
      </c>
      <c r="D145" s="35"/>
      <c r="E145" s="30"/>
      <c r="F145" s="29" t="s">
        <v>208</v>
      </c>
      <c r="G145" s="35"/>
      <c r="H145" s="30"/>
      <c r="I145" s="111" t="s">
        <v>92</v>
      </c>
      <c r="J145" s="35"/>
      <c r="K145" s="117">
        <v>85000</v>
      </c>
      <c r="L145" s="35"/>
      <c r="M145" s="112">
        <f>K145+L145</f>
        <v>85000</v>
      </c>
      <c r="N145" s="35"/>
      <c r="O145" s="112">
        <f>M145+N145</f>
        <v>85000</v>
      </c>
      <c r="P145" s="112">
        <v>42300</v>
      </c>
      <c r="Q145" s="35"/>
      <c r="R145" s="84">
        <f>P145/O145</f>
        <v>0.4976470588235294</v>
      </c>
      <c r="S145" s="35"/>
      <c r="T145" s="112">
        <f>O145+S145</f>
        <v>85000</v>
      </c>
      <c r="U145" s="35"/>
      <c r="V145" s="117"/>
      <c r="W145" s="112"/>
      <c r="X145" s="44"/>
      <c r="Y145" s="44"/>
      <c r="Z145" s="44"/>
      <c r="AA145" s="112"/>
      <c r="AB145" s="36"/>
      <c r="AC145" s="29"/>
      <c r="AD145" s="44"/>
      <c r="AE145" s="29"/>
      <c r="AF145" s="44"/>
      <c r="AG145" s="29"/>
      <c r="AH145" s="44"/>
      <c r="AI145" s="29"/>
      <c r="AJ145" s="44"/>
    </row>
    <row r="146" spans="1:36" ht="15">
      <c r="A146" s="29"/>
      <c r="B146" s="35"/>
      <c r="C146" s="29" t="s">
        <v>209</v>
      </c>
      <c r="D146" s="35"/>
      <c r="E146" s="30"/>
      <c r="F146" s="29" t="s">
        <v>210</v>
      </c>
      <c r="G146" s="35"/>
      <c r="H146" s="30"/>
      <c r="I146" s="111"/>
      <c r="J146" s="35"/>
      <c r="K146" s="111"/>
      <c r="L146" s="35"/>
      <c r="M146" s="112"/>
      <c r="N146" s="35"/>
      <c r="O146" s="112"/>
      <c r="P146" s="35"/>
      <c r="Q146" s="35"/>
      <c r="R146" s="84"/>
      <c r="S146" s="35"/>
      <c r="T146" s="112"/>
      <c r="U146" s="35"/>
      <c r="V146" s="117"/>
      <c r="W146" s="112"/>
      <c r="X146" s="44"/>
      <c r="Y146" s="44"/>
      <c r="Z146" s="44"/>
      <c r="AA146" s="112"/>
      <c r="AB146" s="36"/>
      <c r="AC146" s="29"/>
      <c r="AD146" s="44"/>
      <c r="AE146" s="29"/>
      <c r="AF146" s="44"/>
      <c r="AG146" s="29"/>
      <c r="AH146" s="44"/>
      <c r="AI146" s="29"/>
      <c r="AJ146" s="44"/>
    </row>
    <row r="147" spans="1:36" ht="15">
      <c r="A147" s="29"/>
      <c r="B147" s="35"/>
      <c r="C147" s="69">
        <v>85318</v>
      </c>
      <c r="D147" s="93"/>
      <c r="E147" s="94"/>
      <c r="F147" s="34">
        <v>211</v>
      </c>
      <c r="G147" s="35"/>
      <c r="H147" s="30"/>
      <c r="I147" s="111"/>
      <c r="J147" s="35"/>
      <c r="K147" s="111"/>
      <c r="L147" s="35"/>
      <c r="M147" s="112"/>
      <c r="N147" s="35"/>
      <c r="O147" s="112"/>
      <c r="P147" s="35"/>
      <c r="Q147" s="35"/>
      <c r="R147" s="84"/>
      <c r="S147" s="35"/>
      <c r="T147" s="112"/>
      <c r="U147" s="35"/>
      <c r="V147" s="117">
        <v>110000</v>
      </c>
      <c r="W147" s="112">
        <v>-20000</v>
      </c>
      <c r="X147" s="44">
        <f>V147+W147</f>
        <v>90000</v>
      </c>
      <c r="Y147" s="44"/>
      <c r="Z147" s="44">
        <f>X147+Y147</f>
        <v>90000</v>
      </c>
      <c r="AA147" s="112"/>
      <c r="AB147" s="44">
        <v>95900</v>
      </c>
      <c r="AC147" s="45"/>
      <c r="AD147" s="44">
        <f>AB147+AC147</f>
        <v>95900</v>
      </c>
      <c r="AE147" s="45"/>
      <c r="AF147" s="44">
        <f>AD147+AE147</f>
        <v>95900</v>
      </c>
      <c r="AG147" s="45"/>
      <c r="AH147" s="44">
        <f>AF147+AG147</f>
        <v>95900</v>
      </c>
      <c r="AI147" s="45"/>
      <c r="AJ147" s="44">
        <f>AH147+AI147</f>
        <v>95900</v>
      </c>
    </row>
    <row r="148" spans="1:36" ht="15">
      <c r="A148" s="29"/>
      <c r="B148" s="35"/>
      <c r="C148" s="29" t="s">
        <v>211</v>
      </c>
      <c r="D148" s="35"/>
      <c r="E148" s="30"/>
      <c r="F148" s="29" t="s">
        <v>208</v>
      </c>
      <c r="G148" s="35"/>
      <c r="H148" s="30"/>
      <c r="I148" s="111" t="s">
        <v>212</v>
      </c>
      <c r="J148" s="35"/>
      <c r="K148" s="117">
        <v>107000</v>
      </c>
      <c r="L148" s="35"/>
      <c r="M148" s="112">
        <f>K148+L148</f>
        <v>107000</v>
      </c>
      <c r="N148" s="112">
        <v>3000</v>
      </c>
      <c r="O148" s="112">
        <f>M148+N148</f>
        <v>110000</v>
      </c>
      <c r="P148" s="112">
        <v>59300</v>
      </c>
      <c r="Q148" s="35"/>
      <c r="R148" s="84">
        <f>P148/O148</f>
        <v>0.5390909090909091</v>
      </c>
      <c r="S148" s="35"/>
      <c r="T148" s="112">
        <f>O148+S148</f>
        <v>110000</v>
      </c>
      <c r="U148" s="35"/>
      <c r="V148" s="117"/>
      <c r="W148" s="112"/>
      <c r="X148" s="44"/>
      <c r="Y148" s="44"/>
      <c r="Z148" s="44"/>
      <c r="AA148" s="112"/>
      <c r="AB148" s="36"/>
      <c r="AC148" s="29"/>
      <c r="AD148" s="44"/>
      <c r="AE148" s="29"/>
      <c r="AF148" s="44"/>
      <c r="AG148" s="29"/>
      <c r="AH148" s="44"/>
      <c r="AI148" s="29"/>
      <c r="AJ148" s="44"/>
    </row>
    <row r="149" spans="1:36" ht="15">
      <c r="A149" s="35"/>
      <c r="B149" s="35"/>
      <c r="C149" s="29" t="s">
        <v>213</v>
      </c>
      <c r="D149" s="35"/>
      <c r="E149" s="30"/>
      <c r="F149" s="29" t="s">
        <v>210</v>
      </c>
      <c r="G149" s="35"/>
      <c r="H149" s="30"/>
      <c r="I149" s="111"/>
      <c r="J149" s="35"/>
      <c r="K149" s="111"/>
      <c r="L149" s="35"/>
      <c r="M149" s="112"/>
      <c r="N149" s="35"/>
      <c r="O149" s="112"/>
      <c r="P149" s="35"/>
      <c r="Q149" s="35"/>
      <c r="R149" s="84"/>
      <c r="S149" s="35"/>
      <c r="T149" s="112"/>
      <c r="U149" s="35"/>
      <c r="V149" s="117"/>
      <c r="W149" s="112"/>
      <c r="X149" s="44"/>
      <c r="Y149" s="44"/>
      <c r="Z149" s="44"/>
      <c r="AA149" s="112"/>
      <c r="AB149" s="36"/>
      <c r="AC149" s="29"/>
      <c r="AD149" s="44"/>
      <c r="AE149" s="29"/>
      <c r="AF149" s="44"/>
      <c r="AG149" s="29"/>
      <c r="AH149" s="44"/>
      <c r="AI149" s="29"/>
      <c r="AJ149" s="44"/>
    </row>
    <row r="150" spans="1:36" ht="15">
      <c r="A150" s="29"/>
      <c r="B150" s="35"/>
      <c r="C150" s="69">
        <v>85321</v>
      </c>
      <c r="D150" s="93"/>
      <c r="E150" s="94"/>
      <c r="F150" s="34">
        <v>211</v>
      </c>
      <c r="G150" s="35"/>
      <c r="H150" s="30"/>
      <c r="I150" s="111"/>
      <c r="J150" s="35"/>
      <c r="K150" s="111"/>
      <c r="L150" s="35"/>
      <c r="M150" s="112"/>
      <c r="N150" s="35"/>
      <c r="O150" s="112"/>
      <c r="P150" s="35"/>
      <c r="Q150" s="35"/>
      <c r="R150" s="84"/>
      <c r="S150" s="35"/>
      <c r="T150" s="112"/>
      <c r="U150" s="35"/>
      <c r="V150" s="117">
        <v>45950</v>
      </c>
      <c r="W150" s="112">
        <v>-3550</v>
      </c>
      <c r="X150" s="112">
        <f>V150+W150</f>
        <v>42400</v>
      </c>
      <c r="Y150" s="112"/>
      <c r="Z150" s="112">
        <f>X150+Y150</f>
        <v>42400</v>
      </c>
      <c r="AA150" s="112"/>
      <c r="AB150" s="112">
        <v>76000</v>
      </c>
      <c r="AC150" s="112"/>
      <c r="AD150" s="112">
        <f>AB150+AC150</f>
        <v>76000</v>
      </c>
      <c r="AE150" s="112">
        <v>15000</v>
      </c>
      <c r="AF150" s="112">
        <f>AD150+AE150</f>
        <v>91000</v>
      </c>
      <c r="AG150" s="44"/>
      <c r="AH150" s="44">
        <f>AF150+AG150</f>
        <v>91000</v>
      </c>
      <c r="AI150" s="44"/>
      <c r="AJ150" s="44">
        <f>AH150+AI150</f>
        <v>91000</v>
      </c>
    </row>
    <row r="151" spans="1:36" ht="15">
      <c r="A151" s="29"/>
      <c r="B151" s="35"/>
      <c r="C151" s="29" t="s">
        <v>214</v>
      </c>
      <c r="D151" s="35"/>
      <c r="E151" s="30"/>
      <c r="F151" s="29" t="s">
        <v>208</v>
      </c>
      <c r="G151" s="35"/>
      <c r="H151" s="30"/>
      <c r="I151" s="148" t="s">
        <v>215</v>
      </c>
      <c r="J151" s="74"/>
      <c r="K151" s="151">
        <v>33000</v>
      </c>
      <c r="L151" s="74"/>
      <c r="M151" s="120">
        <f>K151+L151</f>
        <v>33000</v>
      </c>
      <c r="N151" s="120">
        <v>15000</v>
      </c>
      <c r="O151" s="120">
        <f>M151+N151</f>
        <v>48000</v>
      </c>
      <c r="P151" s="120">
        <v>16300</v>
      </c>
      <c r="Q151" s="74"/>
      <c r="R151" s="121">
        <f>P151/O151</f>
        <v>0.33958333333333335</v>
      </c>
      <c r="S151" s="74"/>
      <c r="T151" s="120">
        <f>O151+S151</f>
        <v>48000</v>
      </c>
      <c r="U151" s="74"/>
      <c r="V151" s="151"/>
      <c r="W151" s="120"/>
      <c r="X151" s="120"/>
      <c r="Y151" s="120"/>
      <c r="Z151" s="120"/>
      <c r="AA151" s="120"/>
      <c r="AB151" s="36"/>
      <c r="AC151" s="29"/>
      <c r="AD151" s="44"/>
      <c r="AE151" s="29"/>
      <c r="AF151" s="44"/>
      <c r="AG151" s="29"/>
      <c r="AH151" s="44"/>
      <c r="AI151" s="29"/>
      <c r="AJ151" s="44"/>
    </row>
    <row r="152" spans="1:36" ht="15" customHeight="1">
      <c r="A152" s="29"/>
      <c r="B152" s="35"/>
      <c r="C152" s="29" t="s">
        <v>216</v>
      </c>
      <c r="D152" s="35"/>
      <c r="E152" s="30"/>
      <c r="F152" s="29" t="s">
        <v>210</v>
      </c>
      <c r="G152" s="35"/>
      <c r="H152" s="30"/>
      <c r="I152" s="111"/>
      <c r="J152" s="35"/>
      <c r="K152" s="111"/>
      <c r="L152" s="35"/>
      <c r="M152" s="112"/>
      <c r="N152" s="35"/>
      <c r="O152" s="112"/>
      <c r="P152" s="35"/>
      <c r="Q152" s="35"/>
      <c r="R152" s="84"/>
      <c r="S152" s="35"/>
      <c r="T152" s="112"/>
      <c r="U152" s="35"/>
      <c r="V152" s="117"/>
      <c r="W152" s="112"/>
      <c r="X152" s="112"/>
      <c r="Y152" s="112"/>
      <c r="Z152" s="112"/>
      <c r="AA152" s="112"/>
      <c r="AB152" s="36"/>
      <c r="AC152" s="29"/>
      <c r="AD152" s="44"/>
      <c r="AE152" s="29"/>
      <c r="AF152" s="44"/>
      <c r="AG152" s="29"/>
      <c r="AH152" s="44"/>
      <c r="AI152" s="29"/>
      <c r="AJ152" s="44"/>
    </row>
    <row r="153" spans="1:36" ht="15" customHeight="1">
      <c r="A153" s="29"/>
      <c r="B153" s="35"/>
      <c r="C153" s="29"/>
      <c r="D153" s="35"/>
      <c r="E153" s="30"/>
      <c r="F153" s="34">
        <v>232</v>
      </c>
      <c r="G153" s="35"/>
      <c r="H153" s="30"/>
      <c r="I153" s="111"/>
      <c r="J153" s="35"/>
      <c r="K153" s="111"/>
      <c r="L153" s="35"/>
      <c r="M153" s="112"/>
      <c r="N153" s="35"/>
      <c r="O153" s="112"/>
      <c r="P153" s="35"/>
      <c r="Q153" s="35"/>
      <c r="R153" s="84"/>
      <c r="S153" s="35"/>
      <c r="T153" s="112"/>
      <c r="U153" s="35"/>
      <c r="V153" s="117">
        <v>79000</v>
      </c>
      <c r="W153" s="112">
        <v>-1350</v>
      </c>
      <c r="X153" s="112">
        <f>V153+W153</f>
        <v>77650</v>
      </c>
      <c r="Y153" s="112"/>
      <c r="Z153" s="112">
        <f>X153+Y153</f>
        <v>77650</v>
      </c>
      <c r="AA153" s="112"/>
      <c r="AB153" s="44">
        <v>130900</v>
      </c>
      <c r="AC153" s="45"/>
      <c r="AD153" s="44">
        <f>AB153+AC153</f>
        <v>130900</v>
      </c>
      <c r="AE153" s="45">
        <v>25200</v>
      </c>
      <c r="AF153" s="44">
        <f>AD153+AE153</f>
        <v>156100</v>
      </c>
      <c r="AG153" s="45">
        <v>30000</v>
      </c>
      <c r="AH153" s="44">
        <f>AF153+AG153</f>
        <v>186100</v>
      </c>
      <c r="AI153" s="45"/>
      <c r="AJ153" s="44">
        <f>AH153+AI153</f>
        <v>186100</v>
      </c>
    </row>
    <row r="154" spans="1:36" ht="15" customHeight="1">
      <c r="A154" s="29"/>
      <c r="B154" s="35"/>
      <c r="C154" s="29"/>
      <c r="D154" s="35"/>
      <c r="E154" s="30"/>
      <c r="F154" s="29" t="s">
        <v>217</v>
      </c>
      <c r="G154" s="35"/>
      <c r="H154" s="30"/>
      <c r="I154" s="111"/>
      <c r="J154" s="35"/>
      <c r="K154" s="111"/>
      <c r="L154" s="35"/>
      <c r="M154" s="112"/>
      <c r="N154" s="35"/>
      <c r="O154" s="112"/>
      <c r="P154" s="35"/>
      <c r="Q154" s="35"/>
      <c r="R154" s="84"/>
      <c r="S154" s="35"/>
      <c r="T154" s="112"/>
      <c r="U154" s="35"/>
      <c r="V154" s="117"/>
      <c r="W154" s="112"/>
      <c r="X154" s="112"/>
      <c r="Y154" s="112"/>
      <c r="Z154" s="112"/>
      <c r="AA154" s="112"/>
      <c r="AB154" s="36"/>
      <c r="AC154" s="29"/>
      <c r="AD154" s="44"/>
      <c r="AE154" s="29"/>
      <c r="AF154" s="44"/>
      <c r="AG154" s="29"/>
      <c r="AH154" s="44"/>
      <c r="AI154" s="29"/>
      <c r="AJ154" s="44"/>
    </row>
    <row r="155" spans="1:36" ht="15" customHeight="1">
      <c r="A155" s="29"/>
      <c r="B155" s="35"/>
      <c r="C155" s="29"/>
      <c r="D155" s="35"/>
      <c r="E155" s="30"/>
      <c r="F155" s="29" t="s">
        <v>218</v>
      </c>
      <c r="G155" s="35"/>
      <c r="H155" s="30"/>
      <c r="I155" s="111"/>
      <c r="J155" s="35"/>
      <c r="K155" s="111"/>
      <c r="L155" s="35"/>
      <c r="M155" s="112"/>
      <c r="N155" s="35"/>
      <c r="O155" s="112"/>
      <c r="P155" s="35"/>
      <c r="Q155" s="35"/>
      <c r="R155" s="84"/>
      <c r="S155" s="35"/>
      <c r="T155" s="112"/>
      <c r="U155" s="35"/>
      <c r="V155" s="117"/>
      <c r="W155" s="112"/>
      <c r="X155" s="112"/>
      <c r="Y155" s="112"/>
      <c r="Z155" s="112"/>
      <c r="AA155" s="112"/>
      <c r="AB155" s="36"/>
      <c r="AC155" s="29"/>
      <c r="AD155" s="44"/>
      <c r="AE155" s="29"/>
      <c r="AF155" s="44"/>
      <c r="AG155" s="29"/>
      <c r="AH155" s="44"/>
      <c r="AI155" s="29"/>
      <c r="AJ155" s="44"/>
    </row>
    <row r="156" spans="1:36" ht="15" customHeight="1">
      <c r="A156" s="29"/>
      <c r="B156" s="35"/>
      <c r="C156" s="29"/>
      <c r="D156" s="35"/>
      <c r="E156" s="30"/>
      <c r="F156" s="29" t="s">
        <v>123</v>
      </c>
      <c r="G156" s="35"/>
      <c r="H156" s="30"/>
      <c r="I156" s="111"/>
      <c r="J156" s="35"/>
      <c r="K156" s="111"/>
      <c r="L156" s="35"/>
      <c r="M156" s="112"/>
      <c r="N156" s="35"/>
      <c r="O156" s="112"/>
      <c r="P156" s="35"/>
      <c r="Q156" s="35"/>
      <c r="R156" s="84"/>
      <c r="S156" s="35"/>
      <c r="T156" s="112"/>
      <c r="U156" s="35"/>
      <c r="V156" s="117"/>
      <c r="W156" s="112"/>
      <c r="X156" s="112"/>
      <c r="Y156" s="112"/>
      <c r="Z156" s="112"/>
      <c r="AA156" s="112"/>
      <c r="AB156" s="36"/>
      <c r="AC156" s="29"/>
      <c r="AD156" s="44"/>
      <c r="AE156" s="29"/>
      <c r="AF156" s="44"/>
      <c r="AG156" s="29"/>
      <c r="AH156" s="44"/>
      <c r="AI156" s="29"/>
      <c r="AJ156" s="44"/>
    </row>
    <row r="157" spans="1:36" ht="15" customHeight="1">
      <c r="A157" s="29"/>
      <c r="B157" s="35"/>
      <c r="C157" s="69">
        <v>85324</v>
      </c>
      <c r="D157" s="93"/>
      <c r="E157" s="94"/>
      <c r="F157" s="96" t="s">
        <v>108</v>
      </c>
      <c r="G157" s="35"/>
      <c r="H157" s="30"/>
      <c r="I157" s="111"/>
      <c r="J157" s="35"/>
      <c r="K157" s="111"/>
      <c r="L157" s="35"/>
      <c r="M157" s="112"/>
      <c r="N157" s="35"/>
      <c r="O157" s="112"/>
      <c r="P157" s="35"/>
      <c r="Q157" s="35"/>
      <c r="R157" s="84"/>
      <c r="S157" s="35"/>
      <c r="T157" s="112"/>
      <c r="U157" s="35"/>
      <c r="V157" s="117">
        <v>20000</v>
      </c>
      <c r="W157" s="112"/>
      <c r="X157" s="112">
        <f>V157+W157</f>
        <v>20000</v>
      </c>
      <c r="Y157" s="112"/>
      <c r="Z157" s="112">
        <f>X157+Y157</f>
        <v>20000</v>
      </c>
      <c r="AA157" s="112"/>
      <c r="AB157" s="44">
        <v>21298</v>
      </c>
      <c r="AC157" s="45"/>
      <c r="AD157" s="44">
        <f>AB157+AC157</f>
        <v>21298</v>
      </c>
      <c r="AE157" s="45"/>
      <c r="AF157" s="44">
        <f>AD157+AE157</f>
        <v>21298</v>
      </c>
      <c r="AG157" s="45"/>
      <c r="AH157" s="44">
        <f>AF157+AG157</f>
        <v>21298</v>
      </c>
      <c r="AI157" s="45"/>
      <c r="AJ157" s="44">
        <f>AH157+AI157</f>
        <v>21298</v>
      </c>
    </row>
    <row r="158" spans="1:36" ht="15">
      <c r="A158" s="29"/>
      <c r="B158" s="35"/>
      <c r="C158" s="29" t="s">
        <v>219</v>
      </c>
      <c r="D158" s="35"/>
      <c r="E158" s="30"/>
      <c r="F158" s="29" t="s">
        <v>109</v>
      </c>
      <c r="G158" s="35"/>
      <c r="H158" s="30"/>
      <c r="I158" s="111" t="s">
        <v>220</v>
      </c>
      <c r="J158" s="35"/>
      <c r="K158" s="117">
        <v>20000</v>
      </c>
      <c r="L158" s="35"/>
      <c r="M158" s="112">
        <f>K158+L158</f>
        <v>20000</v>
      </c>
      <c r="N158" s="35"/>
      <c r="O158" s="112">
        <f>M158+N158</f>
        <v>20000</v>
      </c>
      <c r="P158" s="35">
        <v>10035</v>
      </c>
      <c r="Q158" s="35"/>
      <c r="R158" s="84">
        <f>P158/O158</f>
        <v>0.50175</v>
      </c>
      <c r="S158" s="35"/>
      <c r="T158" s="112">
        <f>O158+S158</f>
        <v>20000</v>
      </c>
      <c r="U158" s="35"/>
      <c r="V158" s="117"/>
      <c r="W158" s="112"/>
      <c r="X158" s="112"/>
      <c r="Y158" s="112"/>
      <c r="Z158" s="112"/>
      <c r="AA158" s="112"/>
      <c r="AB158" s="36"/>
      <c r="AC158" s="29"/>
      <c r="AD158" s="44"/>
      <c r="AE158" s="29"/>
      <c r="AF158" s="44"/>
      <c r="AG158" s="29"/>
      <c r="AH158" s="44"/>
      <c r="AI158" s="29"/>
      <c r="AJ158" s="44"/>
    </row>
    <row r="159" spans="1:36" ht="15">
      <c r="A159" s="29"/>
      <c r="B159" s="35"/>
      <c r="C159" s="29"/>
      <c r="D159" s="35"/>
      <c r="E159" s="30"/>
      <c r="F159" s="29"/>
      <c r="G159" s="35"/>
      <c r="H159" s="30"/>
      <c r="I159" s="111"/>
      <c r="J159" s="35"/>
      <c r="K159" s="117"/>
      <c r="L159" s="35"/>
      <c r="M159" s="112"/>
      <c r="N159" s="35"/>
      <c r="O159" s="112"/>
      <c r="P159" s="35"/>
      <c r="Q159" s="35"/>
      <c r="R159" s="84"/>
      <c r="S159" s="35"/>
      <c r="T159" s="112"/>
      <c r="U159" s="35"/>
      <c r="V159" s="117"/>
      <c r="W159" s="112"/>
      <c r="X159" s="112"/>
      <c r="Y159" s="112"/>
      <c r="Z159" s="112"/>
      <c r="AA159" s="112"/>
      <c r="AB159" s="36"/>
      <c r="AC159" s="29"/>
      <c r="AD159" s="44"/>
      <c r="AE159" s="29"/>
      <c r="AF159" s="44"/>
      <c r="AG159" s="29"/>
      <c r="AH159" s="44"/>
      <c r="AI159" s="29"/>
      <c r="AJ159" s="44"/>
    </row>
    <row r="160" spans="1:36" ht="15">
      <c r="A160" s="29"/>
      <c r="B160" s="35"/>
      <c r="C160" s="69">
        <v>85331</v>
      </c>
      <c r="D160" s="136"/>
      <c r="E160" s="152"/>
      <c r="F160" s="34">
        <v>211</v>
      </c>
      <c r="G160" s="35"/>
      <c r="H160" s="30"/>
      <c r="I160" s="111"/>
      <c r="J160" s="35"/>
      <c r="K160" s="117"/>
      <c r="L160" s="35"/>
      <c r="M160" s="112"/>
      <c r="N160" s="35"/>
      <c r="O160" s="112"/>
      <c r="P160" s="35"/>
      <c r="Q160" s="35"/>
      <c r="R160" s="84"/>
      <c r="S160" s="35"/>
      <c r="T160" s="112"/>
      <c r="U160" s="35"/>
      <c r="V160" s="117">
        <v>0</v>
      </c>
      <c r="W160" s="112">
        <v>30000</v>
      </c>
      <c r="X160" s="112">
        <f>V160+W160</f>
        <v>30000</v>
      </c>
      <c r="Y160" s="112"/>
      <c r="Z160" s="112">
        <f>X160+Y160</f>
        <v>30000</v>
      </c>
      <c r="AA160" s="112"/>
      <c r="AB160" s="44">
        <v>20000</v>
      </c>
      <c r="AC160" s="45"/>
      <c r="AD160" s="44">
        <f>AB160+AC160</f>
        <v>20000</v>
      </c>
      <c r="AE160" s="45"/>
      <c r="AF160" s="44">
        <f>AD160+AE160</f>
        <v>20000</v>
      </c>
      <c r="AG160" s="45"/>
      <c r="AH160" s="44">
        <f>AF160+AG160</f>
        <v>20000</v>
      </c>
      <c r="AI160" s="45"/>
      <c r="AJ160" s="44">
        <f>AH160+AI160</f>
        <v>20000</v>
      </c>
    </row>
    <row r="161" spans="1:36" ht="15">
      <c r="A161" s="29"/>
      <c r="B161" s="35"/>
      <c r="C161" s="29" t="s">
        <v>221</v>
      </c>
      <c r="D161" s="35"/>
      <c r="E161" s="30"/>
      <c r="F161" s="29" t="s">
        <v>208</v>
      </c>
      <c r="G161" s="35"/>
      <c r="H161" s="30"/>
      <c r="I161" s="111"/>
      <c r="J161" s="35"/>
      <c r="K161" s="117"/>
      <c r="L161" s="35"/>
      <c r="M161" s="112"/>
      <c r="N161" s="35"/>
      <c r="O161" s="112"/>
      <c r="P161" s="35"/>
      <c r="Q161" s="35"/>
      <c r="R161" s="84"/>
      <c r="S161" s="35"/>
      <c r="T161" s="112"/>
      <c r="U161" s="35"/>
      <c r="V161" s="117"/>
      <c r="W161" s="112"/>
      <c r="X161" s="112"/>
      <c r="Y161" s="112"/>
      <c r="Z161" s="112"/>
      <c r="AA161" s="112"/>
      <c r="AB161" s="36"/>
      <c r="AC161" s="29"/>
      <c r="AD161" s="44"/>
      <c r="AE161" s="29"/>
      <c r="AF161" s="44"/>
      <c r="AG161" s="29"/>
      <c r="AH161" s="44"/>
      <c r="AI161" s="29"/>
      <c r="AJ161" s="44"/>
    </row>
    <row r="162" spans="1:36" ht="15">
      <c r="A162" s="29"/>
      <c r="B162" s="35"/>
      <c r="C162" s="29"/>
      <c r="D162" s="35"/>
      <c r="E162" s="30"/>
      <c r="F162" s="29" t="s">
        <v>210</v>
      </c>
      <c r="G162" s="35"/>
      <c r="H162" s="30"/>
      <c r="I162" s="111"/>
      <c r="J162" s="35"/>
      <c r="K162" s="117"/>
      <c r="L162" s="35"/>
      <c r="M162" s="112"/>
      <c r="N162" s="35"/>
      <c r="O162" s="112"/>
      <c r="P162" s="35"/>
      <c r="Q162" s="35"/>
      <c r="R162" s="84"/>
      <c r="S162" s="35"/>
      <c r="T162" s="112"/>
      <c r="U162" s="35"/>
      <c r="V162" s="117"/>
      <c r="W162" s="112"/>
      <c r="X162" s="112"/>
      <c r="Y162" s="112"/>
      <c r="Z162" s="112"/>
      <c r="AA162" s="112"/>
      <c r="AB162" s="36"/>
      <c r="AC162" s="29"/>
      <c r="AD162" s="44"/>
      <c r="AE162" s="29"/>
      <c r="AF162" s="44"/>
      <c r="AG162" s="29"/>
      <c r="AH162" s="44"/>
      <c r="AI162" s="29"/>
      <c r="AJ162" s="44"/>
    </row>
    <row r="163" spans="1:36" ht="15">
      <c r="A163" s="29"/>
      <c r="B163" s="35"/>
      <c r="C163" s="69">
        <v>85333</v>
      </c>
      <c r="D163" s="93"/>
      <c r="E163" s="94"/>
      <c r="F163" s="34">
        <v>211</v>
      </c>
      <c r="G163" s="35"/>
      <c r="H163" s="30"/>
      <c r="I163" s="111"/>
      <c r="J163" s="35"/>
      <c r="K163" s="111"/>
      <c r="L163" s="35"/>
      <c r="M163" s="112"/>
      <c r="N163" s="35"/>
      <c r="O163" s="112"/>
      <c r="P163" s="35"/>
      <c r="Q163" s="35"/>
      <c r="R163" s="84"/>
      <c r="S163" s="35"/>
      <c r="T163" s="112"/>
      <c r="U163" s="35"/>
      <c r="V163" s="117">
        <v>276400</v>
      </c>
      <c r="W163" s="112">
        <v>-8650</v>
      </c>
      <c r="X163" s="112">
        <f>V163+W163</f>
        <v>267750</v>
      </c>
      <c r="Y163" s="112"/>
      <c r="Z163" s="112">
        <f>X163+Y163</f>
        <v>267750</v>
      </c>
      <c r="AA163" s="112"/>
      <c r="AB163" s="153">
        <v>274000</v>
      </c>
      <c r="AC163" s="154"/>
      <c r="AD163" s="44">
        <f>AB163+AC163</f>
        <v>274000</v>
      </c>
      <c r="AE163" s="154">
        <v>2000</v>
      </c>
      <c r="AF163" s="44">
        <f>AD163+AE163</f>
        <v>276000</v>
      </c>
      <c r="AG163" s="154"/>
      <c r="AH163" s="44">
        <f>AF163+AG163</f>
        <v>276000</v>
      </c>
      <c r="AI163" s="154">
        <v>10000</v>
      </c>
      <c r="AJ163" s="44">
        <f>AH163+AI163</f>
        <v>286000</v>
      </c>
    </row>
    <row r="164" spans="1:36" ht="15">
      <c r="A164" s="29"/>
      <c r="B164" s="35"/>
      <c r="C164" s="29" t="s">
        <v>222</v>
      </c>
      <c r="D164" s="35"/>
      <c r="E164" s="30"/>
      <c r="F164" s="29" t="s">
        <v>208</v>
      </c>
      <c r="G164" s="35"/>
      <c r="H164" s="30"/>
      <c r="I164" s="111" t="s">
        <v>223</v>
      </c>
      <c r="J164" s="35"/>
      <c r="K164" s="117">
        <v>301000</v>
      </c>
      <c r="L164" s="35"/>
      <c r="M164" s="112">
        <f>K164+L164</f>
        <v>301000</v>
      </c>
      <c r="N164" s="35"/>
      <c r="O164" s="112">
        <f>M164+N164</f>
        <v>301000</v>
      </c>
      <c r="P164" s="112">
        <v>163160</v>
      </c>
      <c r="Q164" s="35"/>
      <c r="R164" s="84">
        <f>P164/O164</f>
        <v>0.5420598006644518</v>
      </c>
      <c r="S164" s="35"/>
      <c r="T164" s="112">
        <f>O164+S164</f>
        <v>301000</v>
      </c>
      <c r="U164" s="35"/>
      <c r="V164" s="117"/>
      <c r="W164" s="112"/>
      <c r="X164" s="112"/>
      <c r="Y164" s="112"/>
      <c r="Z164" s="112"/>
      <c r="AA164" s="112"/>
      <c r="AB164" s="36"/>
      <c r="AC164" s="29"/>
      <c r="AD164" s="44"/>
      <c r="AE164" s="29"/>
      <c r="AF164" s="44"/>
      <c r="AG164" s="29"/>
      <c r="AH164" s="44"/>
      <c r="AI164" s="29"/>
      <c r="AJ164" s="44"/>
    </row>
    <row r="165" spans="1:36" ht="15">
      <c r="A165" s="29"/>
      <c r="B165" s="35"/>
      <c r="C165" s="29"/>
      <c r="D165" s="35"/>
      <c r="E165" s="30"/>
      <c r="F165" s="29" t="s">
        <v>210</v>
      </c>
      <c r="G165" s="35"/>
      <c r="H165" s="30"/>
      <c r="I165" s="111"/>
      <c r="J165" s="35"/>
      <c r="K165" s="111"/>
      <c r="L165" s="35"/>
      <c r="M165" s="112"/>
      <c r="N165" s="35"/>
      <c r="O165" s="112"/>
      <c r="P165" s="35"/>
      <c r="Q165" s="35"/>
      <c r="R165" s="84"/>
      <c r="S165" s="35"/>
      <c r="T165" s="112"/>
      <c r="U165" s="35"/>
      <c r="V165" s="117"/>
      <c r="W165" s="112"/>
      <c r="X165" s="112"/>
      <c r="Y165" s="112"/>
      <c r="Z165" s="112"/>
      <c r="AA165" s="112"/>
      <c r="AB165" s="36"/>
      <c r="AC165" s="29"/>
      <c r="AD165" s="44"/>
      <c r="AE165" s="29"/>
      <c r="AF165" s="44"/>
      <c r="AG165" s="29"/>
      <c r="AH165" s="44"/>
      <c r="AI165" s="29"/>
      <c r="AJ165" s="44"/>
    </row>
    <row r="166" spans="1:36" ht="15">
      <c r="A166" s="29"/>
      <c r="B166" s="35"/>
      <c r="C166" s="29"/>
      <c r="D166" s="35"/>
      <c r="E166" s="30"/>
      <c r="F166" s="34">
        <v>213</v>
      </c>
      <c r="G166" s="35"/>
      <c r="H166" s="30"/>
      <c r="I166" s="114"/>
      <c r="J166" s="61"/>
      <c r="K166" s="114"/>
      <c r="L166" s="61"/>
      <c r="M166" s="115"/>
      <c r="N166" s="61"/>
      <c r="O166" s="115"/>
      <c r="P166" s="61"/>
      <c r="Q166" s="61"/>
      <c r="R166" s="116"/>
      <c r="S166" s="61"/>
      <c r="T166" s="115"/>
      <c r="U166" s="61"/>
      <c r="V166" s="150">
        <v>92200</v>
      </c>
      <c r="W166" s="115">
        <v>-2950</v>
      </c>
      <c r="X166" s="115">
        <f>V166+W166</f>
        <v>89250</v>
      </c>
      <c r="Y166" s="115"/>
      <c r="Z166" s="115">
        <f>X166+Y166</f>
        <v>89250</v>
      </c>
      <c r="AA166" s="115"/>
      <c r="AB166" s="44">
        <v>93000</v>
      </c>
      <c r="AC166" s="45"/>
      <c r="AD166" s="44">
        <f>AB166+AC166</f>
        <v>93000</v>
      </c>
      <c r="AE166" s="45"/>
      <c r="AF166" s="44">
        <f>AD166+AE166</f>
        <v>93000</v>
      </c>
      <c r="AG166" s="45"/>
      <c r="AH166" s="44">
        <f>AF166+AG166</f>
        <v>93000</v>
      </c>
      <c r="AI166" s="45"/>
      <c r="AJ166" s="44">
        <f>AH166+AI166</f>
        <v>93000</v>
      </c>
    </row>
    <row r="167" spans="1:36" ht="15">
      <c r="A167" s="29"/>
      <c r="B167" s="35"/>
      <c r="C167" s="29"/>
      <c r="D167" s="35"/>
      <c r="E167" s="30"/>
      <c r="F167" s="29" t="s">
        <v>43</v>
      </c>
      <c r="G167" s="35"/>
      <c r="H167" s="30"/>
      <c r="I167" s="111" t="s">
        <v>224</v>
      </c>
      <c r="J167" s="35"/>
      <c r="K167" s="117">
        <v>104000</v>
      </c>
      <c r="L167" s="35"/>
      <c r="M167" s="112">
        <f>K167+L167</f>
        <v>104000</v>
      </c>
      <c r="N167" s="35"/>
      <c r="O167" s="112">
        <f>M167+N167</f>
        <v>104000</v>
      </c>
      <c r="P167" s="112">
        <v>52000</v>
      </c>
      <c r="Q167" s="35"/>
      <c r="R167" s="84">
        <f>P167/O167</f>
        <v>0.5</v>
      </c>
      <c r="S167" s="35"/>
      <c r="T167" s="112">
        <f>O167+S167</f>
        <v>104000</v>
      </c>
      <c r="U167" s="35"/>
      <c r="V167" s="117"/>
      <c r="W167" s="112"/>
      <c r="X167" s="112"/>
      <c r="Y167" s="112"/>
      <c r="Z167" s="112"/>
      <c r="AA167" s="112"/>
      <c r="AB167" s="36"/>
      <c r="AC167" s="29"/>
      <c r="AD167" s="44"/>
      <c r="AE167" s="29"/>
      <c r="AF167" s="44"/>
      <c r="AG167" s="29"/>
      <c r="AH167" s="44"/>
      <c r="AI167" s="29"/>
      <c r="AJ167" s="44"/>
    </row>
    <row r="168" spans="1:36" ht="15">
      <c r="A168" s="73"/>
      <c r="B168" s="74"/>
      <c r="C168" s="73"/>
      <c r="D168" s="74"/>
      <c r="E168" s="85"/>
      <c r="F168" s="73" t="s">
        <v>45</v>
      </c>
      <c r="G168" s="74"/>
      <c r="H168" s="85"/>
      <c r="I168" s="111"/>
      <c r="J168" s="35"/>
      <c r="K168" s="111"/>
      <c r="L168" s="35"/>
      <c r="M168" s="112"/>
      <c r="N168" s="35"/>
      <c r="O168" s="112"/>
      <c r="P168" s="35"/>
      <c r="Q168" s="35"/>
      <c r="R168" s="84"/>
      <c r="S168" s="35"/>
      <c r="T168" s="112"/>
      <c r="U168" s="35"/>
      <c r="V168" s="117"/>
      <c r="W168" s="112"/>
      <c r="X168" s="112"/>
      <c r="Y168" s="112"/>
      <c r="Z168" s="112"/>
      <c r="AA168" s="112"/>
      <c r="AB168" s="97"/>
      <c r="AC168" s="73"/>
      <c r="AD168" s="48"/>
      <c r="AE168" s="73"/>
      <c r="AF168" s="48"/>
      <c r="AG168" s="73"/>
      <c r="AH168" s="48"/>
      <c r="AI168" s="73"/>
      <c r="AJ168" s="48"/>
    </row>
    <row r="169" spans="1:36" ht="15.75">
      <c r="A169" s="155" t="s">
        <v>225</v>
      </c>
      <c r="B169" s="85"/>
      <c r="C169" s="73"/>
      <c r="D169" s="74"/>
      <c r="E169" s="85"/>
      <c r="F169" s="73"/>
      <c r="G169" s="74"/>
      <c r="H169" s="85"/>
      <c r="I169" s="156" t="s">
        <v>226</v>
      </c>
      <c r="J169" s="157" t="e">
        <f>J167+J164+J158+#REF!+J151+J148+J145+J142+J140+J137+J134</f>
        <v>#REF!</v>
      </c>
      <c r="K169" s="158" t="e">
        <f>K167+K164+K158+#REF!+K151+K148+K145+K142+K140+K137+K134</f>
        <v>#REF!</v>
      </c>
      <c r="L169" s="159"/>
      <c r="M169" s="158">
        <f>SUM(M134:M168)</f>
        <v>2941160</v>
      </c>
      <c r="N169" s="158">
        <f>SUM(N134:N168)</f>
        <v>32280</v>
      </c>
      <c r="O169" s="157">
        <f>SUM(O134:O168)</f>
        <v>2973440</v>
      </c>
      <c r="P169" s="97">
        <f>SUM(P133:P168)</f>
        <v>1580979</v>
      </c>
      <c r="Q169" s="97"/>
      <c r="R169" s="160">
        <f>P169/O169</f>
        <v>0.5317003201678864</v>
      </c>
      <c r="S169" s="158">
        <f>SUM(S134:S168)</f>
        <v>150000</v>
      </c>
      <c r="T169" s="157">
        <f>O169+S169</f>
        <v>3123440</v>
      </c>
      <c r="U169" s="158">
        <f>SUM(U134:U167)</f>
        <v>-35000</v>
      </c>
      <c r="V169" s="133">
        <f>SUM(V133:V168)</f>
        <v>2937850</v>
      </c>
      <c r="W169" s="133">
        <f>SUM(W133:W168)</f>
        <v>-133050</v>
      </c>
      <c r="X169" s="133">
        <f>SUM(X133:X168)</f>
        <v>2804800</v>
      </c>
      <c r="Y169" s="133"/>
      <c r="Z169" s="133">
        <f>SUM(Z133:Z168)</f>
        <v>2804800</v>
      </c>
      <c r="AA169" s="133"/>
      <c r="AB169" s="133">
        <f aca="true" t="shared" si="9" ref="AB169:AJ169">SUM(AB133:AB168)</f>
        <v>3375998</v>
      </c>
      <c r="AC169" s="133">
        <f t="shared" si="9"/>
        <v>-44000</v>
      </c>
      <c r="AD169" s="133">
        <f t="shared" si="9"/>
        <v>3331998</v>
      </c>
      <c r="AE169" s="133">
        <f t="shared" si="9"/>
        <v>42200</v>
      </c>
      <c r="AF169" s="133">
        <f t="shared" si="9"/>
        <v>3374198</v>
      </c>
      <c r="AG169" s="133">
        <f t="shared" si="9"/>
        <v>50000</v>
      </c>
      <c r="AH169" s="133">
        <f t="shared" si="9"/>
        <v>3424198</v>
      </c>
      <c r="AI169" s="133">
        <f t="shared" si="9"/>
        <v>220000</v>
      </c>
      <c r="AJ169" s="133">
        <f t="shared" si="9"/>
        <v>3644198</v>
      </c>
    </row>
    <row r="170" spans="1:36" ht="15.75">
      <c r="A170" s="34">
        <v>854</v>
      </c>
      <c r="B170" s="30"/>
      <c r="C170" s="31">
        <v>85415</v>
      </c>
      <c r="D170" s="32"/>
      <c r="E170" s="33"/>
      <c r="F170" s="34">
        <v>213</v>
      </c>
      <c r="G170" s="35"/>
      <c r="H170" s="30"/>
      <c r="I170" s="161"/>
      <c r="J170" s="162"/>
      <c r="K170" s="162"/>
      <c r="L170" s="80"/>
      <c r="M170" s="162"/>
      <c r="N170" s="162"/>
      <c r="O170" s="162"/>
      <c r="P170" s="35"/>
      <c r="Q170" s="35"/>
      <c r="R170" s="84"/>
      <c r="S170" s="162"/>
      <c r="T170" s="162"/>
      <c r="U170" s="162"/>
      <c r="V170" s="147"/>
      <c r="W170" s="144"/>
      <c r="X170" s="147"/>
      <c r="Y170" s="144"/>
      <c r="Z170" s="147"/>
      <c r="AA170" s="144"/>
      <c r="AB170" s="147"/>
      <c r="AC170" s="147"/>
      <c r="AD170" s="147"/>
      <c r="AE170" s="147"/>
      <c r="AF170" s="147"/>
      <c r="AG170" s="147"/>
      <c r="AH170" s="147"/>
      <c r="AI170" s="147"/>
      <c r="AJ170" s="147"/>
    </row>
    <row r="171" spans="1:36" ht="15.75">
      <c r="A171" s="29" t="s">
        <v>227</v>
      </c>
      <c r="B171" s="30"/>
      <c r="C171" s="35" t="s">
        <v>228</v>
      </c>
      <c r="D171" s="35"/>
      <c r="E171" s="35"/>
      <c r="F171" s="29" t="s">
        <v>43</v>
      </c>
      <c r="G171" s="35"/>
      <c r="H171" s="30"/>
      <c r="I171" s="161"/>
      <c r="J171" s="162"/>
      <c r="K171" s="162"/>
      <c r="L171" s="80"/>
      <c r="M171" s="162"/>
      <c r="N171" s="162"/>
      <c r="O171" s="162"/>
      <c r="P171" s="35"/>
      <c r="Q171" s="35"/>
      <c r="R171" s="84"/>
      <c r="S171" s="162"/>
      <c r="T171" s="162"/>
      <c r="U171" s="162"/>
      <c r="V171" s="147"/>
      <c r="W171" s="144"/>
      <c r="X171" s="147"/>
      <c r="Y171" s="144"/>
      <c r="Z171" s="147"/>
      <c r="AA171" s="144"/>
      <c r="AB171" s="147"/>
      <c r="AC171" s="147"/>
      <c r="AD171" s="147"/>
      <c r="AE171" s="147"/>
      <c r="AF171" s="147"/>
      <c r="AG171" s="47">
        <v>47716</v>
      </c>
      <c r="AH171" s="47">
        <f>AF171+AG171</f>
        <v>47716</v>
      </c>
      <c r="AI171" s="47"/>
      <c r="AJ171" s="47">
        <f>AH171+AI171</f>
        <v>47716</v>
      </c>
    </row>
    <row r="172" spans="1:36" ht="15.75">
      <c r="A172" s="29" t="s">
        <v>229</v>
      </c>
      <c r="B172" s="30"/>
      <c r="C172" s="35"/>
      <c r="D172" s="35"/>
      <c r="E172" s="35"/>
      <c r="F172" s="29" t="s">
        <v>45</v>
      </c>
      <c r="G172" s="35"/>
      <c r="H172" s="30"/>
      <c r="I172" s="161"/>
      <c r="J172" s="162"/>
      <c r="K172" s="162"/>
      <c r="L172" s="80"/>
      <c r="M172" s="162"/>
      <c r="N172" s="162"/>
      <c r="O172" s="162"/>
      <c r="P172" s="35"/>
      <c r="Q172" s="35"/>
      <c r="R172" s="84"/>
      <c r="S172" s="162"/>
      <c r="T172" s="162"/>
      <c r="U172" s="162"/>
      <c r="V172" s="147"/>
      <c r="W172" s="144"/>
      <c r="X172" s="147"/>
      <c r="Y172" s="144"/>
      <c r="Z172" s="147"/>
      <c r="AA172" s="144"/>
      <c r="AB172" s="147"/>
      <c r="AC172" s="147"/>
      <c r="AD172" s="147"/>
      <c r="AE172" s="147"/>
      <c r="AF172" s="147"/>
      <c r="AG172" s="147"/>
      <c r="AH172" s="147"/>
      <c r="AI172" s="147"/>
      <c r="AJ172" s="147"/>
    </row>
    <row r="173" spans="1:36" ht="15">
      <c r="A173" s="34"/>
      <c r="B173" s="30"/>
      <c r="C173" s="93">
        <v>85495</v>
      </c>
      <c r="D173" s="93"/>
      <c r="E173" s="93"/>
      <c r="F173" s="34">
        <v>213</v>
      </c>
      <c r="G173" s="35"/>
      <c r="H173" s="30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47">
        <v>1812</v>
      </c>
      <c r="W173" s="112">
        <v>-272</v>
      </c>
      <c r="X173" s="44">
        <f>V173+W173</f>
        <v>1540</v>
      </c>
      <c r="Y173" s="112"/>
      <c r="Z173" s="44">
        <f>X173+Y173</f>
        <v>1540</v>
      </c>
      <c r="AA173" s="112"/>
      <c r="AB173" s="44">
        <v>2280</v>
      </c>
      <c r="AC173" s="44">
        <v>13</v>
      </c>
      <c r="AD173" s="44">
        <f>AB173+AC173</f>
        <v>2293</v>
      </c>
      <c r="AE173" s="44"/>
      <c r="AF173" s="44">
        <f>AD173+AE173</f>
        <v>2293</v>
      </c>
      <c r="AG173" s="44"/>
      <c r="AH173" s="44">
        <f>AF173+AG173</f>
        <v>2293</v>
      </c>
      <c r="AI173" s="44"/>
      <c r="AJ173" s="44">
        <f>AH173+AI173</f>
        <v>2293</v>
      </c>
    </row>
    <row r="174" spans="1:36" ht="15">
      <c r="A174" s="29"/>
      <c r="B174" s="30"/>
      <c r="C174" s="35" t="s">
        <v>166</v>
      </c>
      <c r="D174" s="35"/>
      <c r="E174" s="35"/>
      <c r="F174" s="29" t="s">
        <v>43</v>
      </c>
      <c r="G174" s="35"/>
      <c r="H174" s="30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47"/>
      <c r="W174" s="112"/>
      <c r="X174" s="44"/>
      <c r="Y174" s="112"/>
      <c r="Z174" s="44"/>
      <c r="AA174" s="112"/>
      <c r="AB174" s="36"/>
      <c r="AC174" s="36"/>
      <c r="AD174" s="36"/>
      <c r="AE174" s="36"/>
      <c r="AF174" s="36"/>
      <c r="AG174" s="36"/>
      <c r="AH174" s="36"/>
      <c r="AI174" s="36"/>
      <c r="AJ174" s="36"/>
    </row>
    <row r="175" spans="1:36" ht="15">
      <c r="A175" s="29"/>
      <c r="B175" s="30"/>
      <c r="C175" s="35"/>
      <c r="D175" s="35"/>
      <c r="E175" s="35"/>
      <c r="F175" s="73" t="s">
        <v>45</v>
      </c>
      <c r="G175" s="74"/>
      <c r="H175" s="8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107"/>
      <c r="W175" s="112"/>
      <c r="X175" s="44"/>
      <c r="Y175" s="112"/>
      <c r="Z175" s="48"/>
      <c r="AA175" s="112"/>
      <c r="AB175" s="36"/>
      <c r="AC175" s="36"/>
      <c r="AD175" s="36"/>
      <c r="AE175" s="36"/>
      <c r="AF175" s="36"/>
      <c r="AG175" s="36"/>
      <c r="AH175" s="36"/>
      <c r="AI175" s="36"/>
      <c r="AJ175" s="36"/>
    </row>
    <row r="176" spans="1:36" ht="15.75">
      <c r="A176" s="146" t="s">
        <v>230</v>
      </c>
      <c r="B176" s="163"/>
      <c r="C176" s="138"/>
      <c r="D176" s="89"/>
      <c r="E176" s="164"/>
      <c r="F176" s="55"/>
      <c r="G176" s="122"/>
      <c r="H176" s="165"/>
      <c r="I176" s="140"/>
      <c r="J176" s="141"/>
      <c r="K176" s="141"/>
      <c r="L176" s="89"/>
      <c r="M176" s="92" t="e">
        <f>#REF!</f>
        <v>#REF!</v>
      </c>
      <c r="N176" s="92" t="e">
        <f>#REF!</f>
        <v>#REF!</v>
      </c>
      <c r="O176" s="92" t="e">
        <f>#REF!</f>
        <v>#REF!</v>
      </c>
      <c r="P176" s="37"/>
      <c r="Q176" s="37"/>
      <c r="R176" s="82" t="e">
        <f>P176/O176</f>
        <v>#REF!</v>
      </c>
      <c r="S176" s="138"/>
      <c r="T176" s="92" t="e">
        <f>O176+S176</f>
        <v>#REF!</v>
      </c>
      <c r="U176" s="55"/>
      <c r="V176" s="59">
        <f>V173</f>
        <v>1812</v>
      </c>
      <c r="W176" s="60">
        <f>W173</f>
        <v>-272</v>
      </c>
      <c r="X176" s="59">
        <f>X173</f>
        <v>1540</v>
      </c>
      <c r="Y176" s="59"/>
      <c r="Z176" s="59">
        <f>Z173</f>
        <v>1540</v>
      </c>
      <c r="AA176" s="60"/>
      <c r="AB176" s="59">
        <f>AB173</f>
        <v>2280</v>
      </c>
      <c r="AC176" s="59">
        <f>AC173</f>
        <v>13</v>
      </c>
      <c r="AD176" s="59">
        <f>AD173</f>
        <v>2293</v>
      </c>
      <c r="AE176" s="59"/>
      <c r="AF176" s="109">
        <f>SUM(AF170:AF175)</f>
        <v>2293</v>
      </c>
      <c r="AG176" s="109">
        <f>SUM(AG170:AG175)</f>
        <v>47716</v>
      </c>
      <c r="AH176" s="109">
        <f>SUM(AH170:AH175)</f>
        <v>50009</v>
      </c>
      <c r="AI176" s="109">
        <f>SUM(AI170:AI175)</f>
        <v>0</v>
      </c>
      <c r="AJ176" s="109">
        <f>SUM(AJ170:AJ175)</f>
        <v>50009</v>
      </c>
    </row>
    <row r="177" spans="1:36" ht="15.75">
      <c r="A177" s="100">
        <v>921</v>
      </c>
      <c r="B177" s="89"/>
      <c r="C177" s="166"/>
      <c r="D177" s="167">
        <v>92118</v>
      </c>
      <c r="E177" s="168"/>
      <c r="F177" s="34">
        <v>213</v>
      </c>
      <c r="G177" s="35"/>
      <c r="H177" s="30"/>
      <c r="I177" s="140"/>
      <c r="J177" s="141"/>
      <c r="K177" s="141"/>
      <c r="L177" s="89"/>
      <c r="M177" s="90"/>
      <c r="N177" s="90"/>
      <c r="O177" s="92"/>
      <c r="P177" s="37"/>
      <c r="Q177" s="37"/>
      <c r="R177" s="82"/>
      <c r="S177" s="138"/>
      <c r="T177" s="92"/>
      <c r="U177" s="55"/>
      <c r="V177" s="59"/>
      <c r="W177" s="60"/>
      <c r="X177" s="59"/>
      <c r="Y177" s="59"/>
      <c r="Z177" s="59"/>
      <c r="AA177" s="60"/>
      <c r="AB177" s="59"/>
      <c r="AC177" s="59"/>
      <c r="AD177" s="59"/>
      <c r="AE177" s="60"/>
      <c r="AF177" s="139"/>
      <c r="AG177" s="139"/>
      <c r="AH177" s="109"/>
      <c r="AI177" s="139"/>
      <c r="AJ177" s="109"/>
    </row>
    <row r="178" spans="1:36" ht="15.75">
      <c r="A178" s="29" t="s">
        <v>231</v>
      </c>
      <c r="B178" s="35"/>
      <c r="C178" s="169" t="s">
        <v>232</v>
      </c>
      <c r="D178" s="170"/>
      <c r="E178" s="171"/>
      <c r="F178" s="29" t="s">
        <v>43</v>
      </c>
      <c r="G178" s="35"/>
      <c r="H178" s="30"/>
      <c r="I178" s="140"/>
      <c r="J178" s="141"/>
      <c r="K178" s="141"/>
      <c r="L178" s="89"/>
      <c r="M178" s="90"/>
      <c r="N178" s="90"/>
      <c r="O178" s="92"/>
      <c r="P178" s="37"/>
      <c r="Q178" s="37"/>
      <c r="R178" s="82"/>
      <c r="S178" s="138"/>
      <c r="T178" s="92"/>
      <c r="U178" s="55"/>
      <c r="V178" s="59"/>
      <c r="W178" s="60"/>
      <c r="X178" s="59"/>
      <c r="Y178" s="59"/>
      <c r="Z178" s="59"/>
      <c r="AA178" s="60"/>
      <c r="AB178" s="59"/>
      <c r="AC178" s="59"/>
      <c r="AD178" s="59"/>
      <c r="AE178" s="60"/>
      <c r="AF178" s="172"/>
      <c r="AG178" s="173">
        <v>70000</v>
      </c>
      <c r="AH178" s="47">
        <f>AF178+AG178</f>
        <v>70000</v>
      </c>
      <c r="AI178" s="173"/>
      <c r="AJ178" s="47">
        <f>AH178+AI178</f>
        <v>70000</v>
      </c>
    </row>
    <row r="179" spans="1:36" ht="15.75">
      <c r="A179" s="73" t="s">
        <v>233</v>
      </c>
      <c r="B179" s="74"/>
      <c r="C179" s="174"/>
      <c r="D179" s="175"/>
      <c r="E179" s="176"/>
      <c r="F179" s="73" t="s">
        <v>45</v>
      </c>
      <c r="G179" s="74"/>
      <c r="H179" s="85"/>
      <c r="I179" s="140"/>
      <c r="J179" s="141"/>
      <c r="K179" s="141"/>
      <c r="L179" s="89"/>
      <c r="M179" s="90"/>
      <c r="N179" s="90"/>
      <c r="O179" s="92"/>
      <c r="P179" s="37"/>
      <c r="Q179" s="37"/>
      <c r="R179" s="82"/>
      <c r="S179" s="138"/>
      <c r="T179" s="92"/>
      <c r="U179" s="55"/>
      <c r="V179" s="59"/>
      <c r="W179" s="60"/>
      <c r="X179" s="59"/>
      <c r="Y179" s="59"/>
      <c r="Z179" s="59"/>
      <c r="AA179" s="60"/>
      <c r="AB179" s="59"/>
      <c r="AC179" s="59"/>
      <c r="AD179" s="59"/>
      <c r="AE179" s="60"/>
      <c r="AF179" s="177"/>
      <c r="AG179" s="177"/>
      <c r="AH179" s="133"/>
      <c r="AI179" s="177"/>
      <c r="AJ179" s="133"/>
    </row>
    <row r="180" spans="1:36" ht="15.75">
      <c r="A180" s="155" t="s">
        <v>234</v>
      </c>
      <c r="B180" s="118"/>
      <c r="C180" s="174"/>
      <c r="D180" s="175"/>
      <c r="E180" s="176"/>
      <c r="F180" s="89"/>
      <c r="G180" s="89"/>
      <c r="H180" s="164"/>
      <c r="I180" s="140"/>
      <c r="J180" s="141"/>
      <c r="K180" s="141"/>
      <c r="L180" s="89"/>
      <c r="M180" s="90"/>
      <c r="N180" s="90"/>
      <c r="O180" s="92"/>
      <c r="P180" s="37"/>
      <c r="Q180" s="37"/>
      <c r="R180" s="82"/>
      <c r="S180" s="138"/>
      <c r="T180" s="92"/>
      <c r="U180" s="55"/>
      <c r="V180" s="59"/>
      <c r="W180" s="60"/>
      <c r="X180" s="59"/>
      <c r="Y180" s="59"/>
      <c r="Z180" s="59"/>
      <c r="AA180" s="60"/>
      <c r="AB180" s="59"/>
      <c r="AC180" s="59"/>
      <c r="AD180" s="59"/>
      <c r="AE180" s="59"/>
      <c r="AF180" s="133"/>
      <c r="AG180" s="133">
        <f>AG178</f>
        <v>70000</v>
      </c>
      <c r="AH180" s="133">
        <f>AH178</f>
        <v>70000</v>
      </c>
      <c r="AI180" s="133">
        <f>AI178</f>
        <v>0</v>
      </c>
      <c r="AJ180" s="133">
        <f>AJ178</f>
        <v>70000</v>
      </c>
    </row>
    <row r="181" spans="1:36" ht="15.75">
      <c r="A181" s="155" t="s">
        <v>235</v>
      </c>
      <c r="B181" s="85"/>
      <c r="C181" s="73"/>
      <c r="D181" s="74"/>
      <c r="E181" s="85"/>
      <c r="F181" s="49"/>
      <c r="G181" s="51"/>
      <c r="H181" s="50"/>
      <c r="I181" s="52" t="s">
        <v>236</v>
      </c>
      <c r="J181" s="64" t="e">
        <f>J169+J132+J116+J108+J93+J87+J72+J52+J42+J25+J12</f>
        <v>#REF!</v>
      </c>
      <c r="K181" s="60" t="e">
        <f>I181+J181</f>
        <v>#REF!</v>
      </c>
      <c r="L181" s="55"/>
      <c r="M181" s="56" t="e">
        <f>#REF!+M169+M132+M116+M108+M93+M87+M72+M52+M42+M25+M12+M176</f>
        <v>#REF!</v>
      </c>
      <c r="N181" s="56" t="e">
        <f>#REF!+N169+N132+N116+N108+N93+N87+N72+N52+N42+N25+N12+N176</f>
        <v>#REF!</v>
      </c>
      <c r="O181" s="64" t="e">
        <f>#REF!+O169+O132+O116+O108+O93+O87+O72+O52+O42+O25+O12+O176</f>
        <v>#REF!</v>
      </c>
      <c r="P181" s="57" t="e">
        <f>SUM(#REF!,P169,P132,P116,P108,P93,P87,P72,P52,P42,P29,P25,P12)</f>
        <v>#REF!</v>
      </c>
      <c r="Q181" s="57"/>
      <c r="R181" s="58" t="e">
        <f>P181/O181</f>
        <v>#REF!</v>
      </c>
      <c r="S181" s="56">
        <v>-12300980</v>
      </c>
      <c r="T181" s="64" t="e">
        <f>O181+S181</f>
        <v>#REF!</v>
      </c>
      <c r="U181" s="56">
        <v>4654</v>
      </c>
      <c r="V181" s="59" t="e">
        <f>V176+V169+V132+V116+V108+V93+V87+V72+V52+V42+V25+V12+#REF!</f>
        <v>#REF!</v>
      </c>
      <c r="W181" s="59" t="e">
        <f>W176+W169+W132+W116+W108+W93+W87+W72+W52+W42+W25+W12+#REF!</f>
        <v>#REF!</v>
      </c>
      <c r="X181" s="59" t="e">
        <f>X176+X169+X132+X116+X108+X93+X87+X72+X52+X42+X25+X12+#REF!</f>
        <v>#REF!</v>
      </c>
      <c r="Y181" s="59" t="e">
        <f>Y176+Y169+Y132+Y116+Y108+Y93+Y87+Y72+Y52+Y42+Y25+Y12+#REF!</f>
        <v>#REF!</v>
      </c>
      <c r="Z181" s="59" t="e">
        <f>Z176+Z169+Z132+Z116+Z108+Z93+Z87+Z72+Z52+Z42+Z25+Z12+#REF!</f>
        <v>#REF!</v>
      </c>
      <c r="AA181" s="60" t="e">
        <f>AA176+AA169+AA132+AA116+AA108+AA93+AA87+AA72+AA52+AA42+AA25+AA12+#REF!</f>
        <v>#REF!</v>
      </c>
      <c r="AB181" s="59">
        <f>AB176+AB169+AB132+AB116+AB108+AB93+AB87+AB72+AB52+AB42+AB25+AB12+AB13</f>
        <v>53159770</v>
      </c>
      <c r="AC181" s="59">
        <f>AC176+AC169+AC132+AC116+AC108+AC93+AC87+AC72+AC52+AC42+AC25+AC12+AC13</f>
        <v>31167</v>
      </c>
      <c r="AD181" s="59">
        <f>AD176+AD169+AD132+AD116+AD108+AD93+AD87+AD72+AD52+AD42+AD25+AD12+AD13</f>
        <v>53190937</v>
      </c>
      <c r="AE181" s="59">
        <f>AE176+AE169+AE132+AE116+AE108+AE93+AE87+AE72+AE52+AE42+AE25+AE12+AE13</f>
        <v>1552777</v>
      </c>
      <c r="AF181" s="59">
        <f>AF176+AF169+AF132+AF116+AF108+AF93+AF87+AF72+AF52+AF42+AF25+AF12+AF13+AF180</f>
        <v>54743714</v>
      </c>
      <c r="AG181" s="59">
        <f>AG176+AG169+AG132+AG116+AG108+AG93+AG87+AG72+AG52+AG42+AG25+AG12+AG13+AG180</f>
        <v>187716</v>
      </c>
      <c r="AH181" s="59">
        <f>AH176+AH169+AH132+AH116+AH108+AH93+AH87+AH72+AH52+AH42+AH25+AH12+AH13+AH180</f>
        <v>54931430</v>
      </c>
      <c r="AI181" s="59">
        <f>AI176+AI169+AI132+AI116+AI108+AI93+AI87+AI72+AI52+AI42+AI25+AI12+AI13+AI180</f>
        <v>711000</v>
      </c>
      <c r="AJ181" s="59">
        <f>AJ176+AJ169+AJ132+AJ116+AJ108+AJ93+AJ87+AJ72+AJ52+AJ42+AJ25+AJ12+AJ13+AJ180</f>
        <v>55642430</v>
      </c>
    </row>
    <row r="182" spans="1:31" ht="15">
      <c r="A182" s="35"/>
      <c r="B182" s="35"/>
      <c r="C182" s="35"/>
      <c r="D182" s="35"/>
      <c r="E182" s="35"/>
      <c r="F182" s="35"/>
      <c r="G182" s="35"/>
      <c r="H182" s="35"/>
      <c r="I182" s="35"/>
      <c r="AE182" s="41"/>
    </row>
    <row r="183" spans="1:9" ht="15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5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5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5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ht="15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ht="15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ht="15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ht="15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5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5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5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5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5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5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6:8" ht="15">
      <c r="F198" s="35"/>
      <c r="G198" s="35"/>
      <c r="H198" s="35"/>
    </row>
    <row r="199" spans="6:8" ht="15">
      <c r="F199" s="35"/>
      <c r="G199" s="35"/>
      <c r="H199" s="35"/>
    </row>
  </sheetData>
  <mergeCells count="44">
    <mergeCell ref="C173:E173"/>
    <mergeCell ref="C157:E157"/>
    <mergeCell ref="C160:E160"/>
    <mergeCell ref="C163:E163"/>
    <mergeCell ref="C170:E170"/>
    <mergeCell ref="C141:E141"/>
    <mergeCell ref="C144:E144"/>
    <mergeCell ref="C147:E147"/>
    <mergeCell ref="C150:E150"/>
    <mergeCell ref="C120:E120"/>
    <mergeCell ref="C121:E121"/>
    <mergeCell ref="C133:E133"/>
    <mergeCell ref="C136:E136"/>
    <mergeCell ref="C106:E106"/>
    <mergeCell ref="C109:E109"/>
    <mergeCell ref="C112:E112"/>
    <mergeCell ref="C117:E117"/>
    <mergeCell ref="C88:E88"/>
    <mergeCell ref="C94:E94"/>
    <mergeCell ref="C98:E98"/>
    <mergeCell ref="C102:E102"/>
    <mergeCell ref="C73:E73"/>
    <mergeCell ref="C84:E84"/>
    <mergeCell ref="C85:E85"/>
    <mergeCell ref="C86:E86"/>
    <mergeCell ref="C53:E53"/>
    <mergeCell ref="C58:E58"/>
    <mergeCell ref="C61:E61"/>
    <mergeCell ref="C69:E69"/>
    <mergeCell ref="C30:E30"/>
    <mergeCell ref="C43:E43"/>
    <mergeCell ref="C46:E46"/>
    <mergeCell ref="C49:E49"/>
    <mergeCell ref="C9:E9"/>
    <mergeCell ref="C13:E13"/>
    <mergeCell ref="C17:E17"/>
    <mergeCell ref="C21:E21"/>
    <mergeCell ref="A4:AD4"/>
    <mergeCell ref="A7:B8"/>
    <mergeCell ref="C7:E8"/>
    <mergeCell ref="F7:H8"/>
    <mergeCell ref="I7:I8"/>
    <mergeCell ref="J7:J8"/>
    <mergeCell ref="K7:K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2003-07-15T13:42:08Z</dcterms:created>
  <dcterms:modified xsi:type="dcterms:W3CDTF">2003-07-15T13:45:49Z</dcterms:modified>
  <cp:category/>
  <cp:version/>
  <cp:contentType/>
  <cp:contentStatus/>
</cp:coreProperties>
</file>